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по экономике\Молоцило О.В\Уточнённый отчёт\"/>
    </mc:Choice>
  </mc:AlternateContent>
  <bookViews>
    <workbookView xWindow="0" yWindow="0" windowWidth="20160" windowHeight="8310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Диагностика!$A$1:$K$53</definedName>
    <definedName name="Print_Area_0" localSheetId="3">'Инвест. проекты'!$A$1:$H$10</definedName>
    <definedName name="Print_Area_0" localSheetId="2">'Расчет ИФО'!$A$1:$I$68</definedName>
    <definedName name="Print_Area_0_0" localSheetId="1">Диагностика!$A$1:$K$53</definedName>
    <definedName name="Print_Area_0_0" localSheetId="3">'Инвест. проекты'!$A$1:$H$10</definedName>
    <definedName name="Print_Area_0_0" localSheetId="2">'Расчет ИФО'!$A$1:$I$68</definedName>
    <definedName name="Print_Area_0_0_0" localSheetId="1">Диагностика!$A$1:$K$53</definedName>
    <definedName name="Print_Area_0_0_0" localSheetId="3">'Инвест. проекты'!$A$1:$H$10</definedName>
    <definedName name="Print_Area_0_0_0" localSheetId="2">'Расчет ИФО'!$A$1:$I$68</definedName>
    <definedName name="Print_Area_0_0_0_0" localSheetId="1">Диагностика!$A$1:$K$53</definedName>
    <definedName name="Print_Area_0_0_0_0" localSheetId="3">'Инвест. проекты'!$A$1:$H$10</definedName>
    <definedName name="Print_Area_0_0_0_0" localSheetId="2">'Расчет ИФО'!$A$1:$I$68</definedName>
    <definedName name="Print_Titles_0" localSheetId="1">Диагностика!$6:$6</definedName>
    <definedName name="Print_Titles_0" localSheetId="2">'Расчет ИФО'!$5:$9</definedName>
    <definedName name="Print_Titles_0_0" localSheetId="1">Диагностика!$6:$6</definedName>
    <definedName name="Print_Titles_0_0" localSheetId="2">'Расчет ИФО'!$5:$9</definedName>
    <definedName name="Print_Titles_0_0_0" localSheetId="1">Диагностика!$6:$6</definedName>
    <definedName name="Print_Titles_0_0_0" localSheetId="2">'Расчет ИФО'!$5:$9</definedName>
    <definedName name="Print_Titles_0_0_0_0" localSheetId="1">Диагностика!$6:$6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Аналит.отчет!$A$1:$E$168</definedName>
    <definedName name="_xlnm.Print_Area" localSheetId="1">Диагностика!$A$1:$K$53</definedName>
    <definedName name="_xlnm.Print_Area" localSheetId="3">'Инвест. проекты'!$A$1:$H$10</definedName>
    <definedName name="_xlnm.Print_Area" localSheetId="2">'Расчет ИФО'!$A$1:$I$68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1" i="2" l="1"/>
  <c r="I51" i="2"/>
  <c r="J51" i="2"/>
  <c r="D34" i="1" l="1"/>
  <c r="D107" i="1" l="1"/>
  <c r="D11" i="1" l="1"/>
  <c r="C11" i="1"/>
  <c r="C9" i="1" s="1"/>
  <c r="E51" i="2" l="1"/>
  <c r="G62" i="3" l="1"/>
  <c r="H62" i="3"/>
  <c r="I62" i="3" l="1"/>
  <c r="C124" i="1"/>
  <c r="D124" i="1"/>
  <c r="C164" i="1" l="1"/>
  <c r="C107" i="1" l="1"/>
  <c r="H43" i="3" l="1"/>
  <c r="E26" i="1" l="1"/>
  <c r="D9" i="1" l="1"/>
  <c r="D24" i="1" s="1"/>
  <c r="C34" i="1" l="1"/>
  <c r="C24" i="1" l="1"/>
  <c r="E158" i="1" l="1"/>
  <c r="D105" i="1" l="1"/>
  <c r="C105" i="1"/>
  <c r="D164" i="1"/>
  <c r="D132" i="1" l="1"/>
  <c r="D133" i="1"/>
  <c r="C132" i="1"/>
  <c r="C133" i="1"/>
  <c r="E130" i="1"/>
  <c r="D31" i="1" l="1"/>
  <c r="H63" i="3" l="1"/>
  <c r="G63" i="3"/>
  <c r="H54" i="3"/>
  <c r="G54" i="3"/>
  <c r="H53" i="3"/>
  <c r="G53" i="3"/>
  <c r="H52" i="3"/>
  <c r="G52" i="3"/>
  <c r="H47" i="3"/>
  <c r="G47" i="3"/>
  <c r="H46" i="3"/>
  <c r="G46" i="3"/>
  <c r="H45" i="3"/>
  <c r="G45" i="3"/>
  <c r="H44" i="3"/>
  <c r="G44" i="3"/>
  <c r="G43" i="3"/>
  <c r="H42" i="3"/>
  <c r="G42" i="3"/>
  <c r="H39" i="3"/>
  <c r="G39" i="3"/>
  <c r="H38" i="3"/>
  <c r="G38" i="3"/>
  <c r="H37" i="3"/>
  <c r="G37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H40" i="3" l="1"/>
  <c r="I37" i="3"/>
  <c r="I38" i="3"/>
  <c r="I39" i="3"/>
  <c r="G40" i="3"/>
  <c r="I40" i="3" l="1"/>
  <c r="E122" i="1"/>
  <c r="C53" i="1" l="1"/>
  <c r="C31" i="1" l="1"/>
  <c r="I43" i="3" l="1"/>
  <c r="I44" i="3"/>
  <c r="I45" i="3"/>
  <c r="I46" i="3"/>
  <c r="I42" i="3"/>
  <c r="I17" i="3"/>
  <c r="I18" i="3"/>
  <c r="H48" i="3"/>
  <c r="G48" i="3"/>
  <c r="G49" i="3" s="1"/>
  <c r="E150" i="1"/>
  <c r="H59" i="3"/>
  <c r="H58" i="3"/>
  <c r="H57" i="3"/>
  <c r="G59" i="3"/>
  <c r="G58" i="3"/>
  <c r="G57" i="3"/>
  <c r="E127" i="1"/>
  <c r="I34" i="3"/>
  <c r="I33" i="3"/>
  <c r="I32" i="3"/>
  <c r="I31" i="3"/>
  <c r="I30" i="3"/>
  <c r="I29" i="3"/>
  <c r="I28" i="3"/>
  <c r="I25" i="3"/>
  <c r="I24" i="3"/>
  <c r="I22" i="3"/>
  <c r="I21" i="3"/>
  <c r="I20" i="3"/>
  <c r="I19" i="3"/>
  <c r="H49" i="3" l="1"/>
  <c r="I48" i="3"/>
  <c r="I47" i="3"/>
  <c r="I23" i="3"/>
  <c r="I16" i="3"/>
  <c r="F51" i="2"/>
  <c r="H51" i="2"/>
  <c r="G10" i="4"/>
  <c r="F10" i="4"/>
  <c r="I63" i="3"/>
  <c r="H61" i="3"/>
  <c r="G61" i="3"/>
  <c r="H60" i="3"/>
  <c r="G60" i="3"/>
  <c r="I59" i="3"/>
  <c r="I58" i="3"/>
  <c r="I57" i="3"/>
  <c r="H55" i="3"/>
  <c r="G55" i="3"/>
  <c r="I54" i="3"/>
  <c r="I53" i="3"/>
  <c r="I52" i="3"/>
  <c r="H14" i="3"/>
  <c r="H26" i="3" s="1"/>
  <c r="G14" i="3"/>
  <c r="E166" i="1"/>
  <c r="E165" i="1"/>
  <c r="E164" i="1"/>
  <c r="E163" i="1"/>
  <c r="E161" i="1"/>
  <c r="E160" i="1"/>
  <c r="E159" i="1"/>
  <c r="E157" i="1"/>
  <c r="E156" i="1"/>
  <c r="E155" i="1"/>
  <c r="E154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1" i="1"/>
  <c r="E129" i="1"/>
  <c r="E128" i="1"/>
  <c r="E126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6" i="1"/>
  <c r="E64" i="1"/>
  <c r="E63" i="1"/>
  <c r="E62" i="1"/>
  <c r="E61" i="1"/>
  <c r="E59" i="1"/>
  <c r="E58" i="1"/>
  <c r="E56" i="1"/>
  <c r="E55" i="1"/>
  <c r="E53" i="1"/>
  <c r="E52" i="1"/>
  <c r="E51" i="1"/>
  <c r="E49" i="1"/>
  <c r="E48" i="1"/>
  <c r="E46" i="1"/>
  <c r="E44" i="1"/>
  <c r="E43" i="1"/>
  <c r="E41" i="1"/>
  <c r="E40" i="1"/>
  <c r="E38" i="1"/>
  <c r="E37" i="1"/>
  <c r="E35" i="1"/>
  <c r="E30" i="1"/>
  <c r="E29" i="1"/>
  <c r="E28" i="1"/>
  <c r="E27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G64" i="3" l="1"/>
  <c r="C162" i="1"/>
  <c r="I49" i="3"/>
  <c r="H50" i="3"/>
  <c r="H64" i="3"/>
  <c r="K51" i="2"/>
  <c r="E89" i="1"/>
  <c r="I55" i="3"/>
  <c r="E107" i="1"/>
  <c r="G26" i="3"/>
  <c r="G50" i="3" s="1"/>
  <c r="I14" i="3"/>
  <c r="E31" i="1"/>
  <c r="E11" i="1"/>
  <c r="E34" i="1"/>
  <c r="I61" i="3"/>
  <c r="I60" i="3"/>
  <c r="E90" i="1"/>
  <c r="I50" i="3" l="1"/>
  <c r="I64" i="3"/>
  <c r="E162" i="1"/>
  <c r="E133" i="1"/>
  <c r="E24" i="1"/>
  <c r="I26" i="3"/>
  <c r="E105" i="1"/>
  <c r="E9" i="1"/>
  <c r="E132" i="1" l="1"/>
</calcChain>
</file>

<file path=xl/sharedStrings.xml><?xml version="1.0" encoding="utf-8"?>
<sst xmlns="http://schemas.openxmlformats.org/spreadsheetml/2006/main" count="537" uniqueCount="279">
  <si>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</si>
  <si>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</si>
  <si>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</si>
  <si>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</si>
  <si>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</si>
  <si>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</si>
  <si>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</si>
  <si>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</si>
  <si>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</si>
  <si>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</si>
  <si>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</si>
  <si>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</si>
  <si>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</si>
  <si>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</si>
  <si>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</si>
  <si>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</si>
  <si>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</si>
  <si>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</si>
  <si>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</si>
  <si>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</si>
  <si>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</si>
  <si>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</si>
  <si>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</si>
  <si>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</si>
  <si>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</si>
  <si>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>Убыток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</si>
  <si>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</si>
  <si>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</si>
  <si>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</si>
  <si>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</si>
  <si>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</si>
  <si>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</si>
  <si>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</si>
  <si>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</si>
  <si>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</si>
  <si>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</si>
  <si>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</si>
  <si>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</si>
  <si>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</si>
  <si>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</si>
  <si>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</si>
  <si>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</si>
  <si>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</si>
  <si>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</si>
  <si>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</si>
  <si>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</si>
  <si>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</si>
  <si>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</si>
  <si>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</si>
  <si>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</si>
  <si>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</si>
  <si>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</si>
  <si>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</si>
  <si>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</si>
  <si>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</si>
  <si>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</si>
  <si>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</si>
  <si>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</si>
  <si>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</si>
  <si>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</si>
  <si>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</si>
  <si>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</si>
  <si>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</si>
  <si>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</si>
  <si>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</si>
  <si>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</si>
  <si>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</si>
  <si>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</si>
  <si>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</si>
  <si>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</si>
  <si>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</si>
  <si>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</si>
  <si>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</si>
  <si>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</si>
  <si>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</si>
  <si>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</si>
  <si>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</si>
  <si>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</si>
  <si>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</si>
  <si>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</si>
  <si>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</si>
  <si>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</si>
  <si>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</si>
  <si>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</si>
  <si>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</si>
  <si>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</si>
  <si>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</si>
  <si>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</si>
  <si>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</si>
  <si>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</si>
  <si>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</si>
  <si>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</si>
  <si>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</si>
  <si>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</si>
  <si>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</si>
  <si>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</si>
  <si>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</si>
  <si>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</si>
  <si>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</si>
  <si>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</si>
  <si>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</si>
  <si>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</si>
  <si>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</si>
  <si>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</si>
  <si>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</si>
  <si>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</si>
  <si>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</si>
  <si>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Приложение 1</t>
  </si>
  <si>
    <t>Диагностика состояния экономики и предприятий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</si>
  <si>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</si>
  <si>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</si>
  <si>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</si>
  <si>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</si>
  <si>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</si>
  <si>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</si>
  <si>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</si>
  <si>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</si>
  <si>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</si>
  <si>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</si>
  <si>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</si>
  <si>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</si>
  <si>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</si>
  <si>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</si>
  <si>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</si>
  <si>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</si>
  <si>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Обеспечение электрической энергией, газом и паром; кондиционирование воздуха (D) - всего</t>
  </si>
  <si>
    <t>Строительство (F) - всего</t>
  </si>
  <si>
    <t>Торговля оптовая и розничная; ремонт автотранспортных средств и мотоциклов (G) - всего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</si>
  <si>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</si>
  <si>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</si>
  <si>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</si>
  <si>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</si>
  <si>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</si>
  <si>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</si>
  <si>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</si>
  <si>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</si>
  <si>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</si>
  <si>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</si>
  <si>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</si>
  <si>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</si>
  <si>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</si>
  <si>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</si>
  <si>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</si>
  <si>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</si>
  <si>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</si>
  <si>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</si>
  <si>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</si>
  <si>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</si>
  <si>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</si>
  <si>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</si>
  <si>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</si>
  <si>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</si>
  <si>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</si>
  <si>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</si>
  <si>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</si>
  <si>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</si>
  <si>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</si>
  <si>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</si>
  <si>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</si>
  <si>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</si>
  <si>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</si>
  <si>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</si>
  <si>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</si>
  <si>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</si>
  <si>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</si>
  <si>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</si>
  <si>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</si>
  <si>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</si>
  <si>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</si>
  <si>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</si>
  <si>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</si>
  <si>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</si>
  <si>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</si>
  <si>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</si>
  <si>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</si>
  <si>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</si>
  <si>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</si>
  <si>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</si>
  <si>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</si>
  <si>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</si>
  <si>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</si>
  <si>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</si>
  <si>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</si>
  <si>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</si>
  <si>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</si>
  <si>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</si>
  <si>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</si>
  <si>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</si>
  <si>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</si>
  <si>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</si>
  <si>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</si>
  <si>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</si>
  <si>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</si>
  <si>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</si>
  <si>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</si>
  <si>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</si>
  <si>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</si>
  <si>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</si>
  <si>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</si>
  <si>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</si>
  <si>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</si>
  <si>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</si>
  <si>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</si>
  <si>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</si>
  <si>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</si>
  <si>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молоко</t>
  </si>
  <si>
    <t>яйца</t>
  </si>
  <si>
    <t>тыс.шт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</si>
  <si>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</si>
  <si>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</si>
  <si>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</si>
  <si>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</si>
  <si>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</si>
  <si>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</si>
  <si>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</si>
  <si>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</si>
  <si>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</si>
  <si>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</si>
  <si>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</si>
  <si>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</si>
  <si>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</si>
  <si>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</si>
  <si>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Развитие семеноводческого хозяйства зерновых, зернобобовых культур и однолетних трав в ООО "Урожай"</t>
  </si>
  <si>
    <t>Добыча полезных ископаемых (B) - всего,</t>
  </si>
  <si>
    <t>ООО "Урожай"</t>
  </si>
  <si>
    <t>Мощность проекта
 (в соответст. единицах)</t>
  </si>
  <si>
    <t>Водоснабжение; водоотведение, организация сбора и утилизации отходов, деятельность по ликвидации загрязнений (Е):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</si>
  <si>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</si>
  <si>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</si>
  <si>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</si>
  <si>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</si>
  <si>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</si>
  <si>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</si>
  <si>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</si>
  <si>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</si>
  <si>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</si>
  <si>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</si>
  <si>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</si>
  <si>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</si>
  <si>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</si>
  <si>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</si>
  <si>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</si>
  <si>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</si>
  <si>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</si>
  <si>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</si>
  <si>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</si>
  <si>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</si>
  <si>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</si>
  <si>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</si>
  <si>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</si>
  <si>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</si>
  <si>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</si>
  <si>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</si>
  <si>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</si>
  <si>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</si>
  <si>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</si>
  <si>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</si>
  <si>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</si>
  <si>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Индекс промышленного производства (В+C+D)</t>
  </si>
  <si>
    <t xml:space="preserve">В том числе среднемесячная начисленная заработная плата работников бюджетной сферы, финансируемой из консолидированного местного бюджета - всего, </t>
  </si>
  <si>
    <t xml:space="preserve">                уд. вес в общей численности населения</t>
  </si>
  <si>
    <t xml:space="preserve">Прочие </t>
  </si>
  <si>
    <t>Энергия тепловая, отпущенная котельными,Тысяча гигакалорий (МУП "Афанасьевское"ООО "Теплосервис")</t>
  </si>
  <si>
    <t>Бетон, готовый для заливки (товарный бетон),Тыс. куб.м</t>
  </si>
  <si>
    <t>ООО "Парижское"</t>
  </si>
  <si>
    <t xml:space="preserve">Прибыль, прибыльно работающих предприятий </t>
  </si>
  <si>
    <t xml:space="preserve">Доля прибыльных предприятий </t>
  </si>
  <si>
    <t>Лесоматериалы хвойных пород,Тысяча плотных кубических метров (ООО"Кедр", ООО "Дельта")</t>
  </si>
  <si>
    <t>Число действующих малых предприятий (с КФХ и ИП) - всего</t>
  </si>
  <si>
    <t>Уд. вес выручки предприятий малого бизнеса в выручке  в целом по МО (с КФХ и ИП)</t>
  </si>
  <si>
    <t xml:space="preserve">мясо </t>
  </si>
  <si>
    <t>ООО "Стройпром"</t>
  </si>
  <si>
    <t>рапс</t>
  </si>
  <si>
    <t>ООО "Кедр"</t>
  </si>
  <si>
    <t xml:space="preserve">ООО "Казачка Ия" </t>
  </si>
  <si>
    <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</si>
  <si>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за 9 месяцев 2023 года</t>
  </si>
  <si>
    <t xml:space="preserve"> за 9 месяцев 2023 года</t>
  </si>
  <si>
    <t>Уточнённый аналитический отчет о социально-экономической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</si>
</sst>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28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i/>
      <sz val="10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6" fontId="11" fillId="0" borderId="0" applyBorder="0" applyProtection="0"/>
  </cellStyleXfs>
  <cellXfs count="289">
    <xf numFmtId="0" fontId="0" fillId="0" borderId="0" xfId="0"/>
    <xf numFmtId="0" fontId="4" fillId="4" borderId="0" xfId="0" applyFont="1" applyFill="1"/>
    <xf numFmtId="0" fontId="4" fillId="0" borderId="0" xfId="0" applyFont="1"/>
    <xf numFmtId="0" fontId="2" fillId="4" borderId="0" xfId="0" applyFont="1" applyFill="1"/>
    <xf numFmtId="0" fontId="2" fillId="0" borderId="0" xfId="0" applyFont="1"/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164" fontId="6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/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4" fontId="4" fillId="5" borderId="21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2" fontId="4" fillId="5" borderId="12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2" fontId="4" fillId="5" borderId="8" xfId="0" applyNumberFormat="1" applyFont="1" applyFill="1" applyBorder="1" applyAlignment="1">
      <alignment horizontal="center" vertical="center"/>
    </xf>
    <xf numFmtId="164" fontId="4" fillId="5" borderId="2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3" fillId="7" borderId="0" xfId="0" applyFont="1" applyFill="1"/>
    <xf numFmtId="0" fontId="4" fillId="0" borderId="17" xfId="0" applyFont="1" applyBorder="1" applyAlignment="1">
      <alignment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7" borderId="3" xfId="0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ont="1" applyFill="1"/>
    <xf numFmtId="164" fontId="6" fillId="7" borderId="19" xfId="0" applyNumberFormat="1" applyFont="1" applyFill="1" applyBorder="1" applyAlignment="1">
      <alignment horizontal="center" vertical="center"/>
    </xf>
    <xf numFmtId="0" fontId="0" fillId="0" borderId="0" xfId="0" applyFont="1"/>
    <xf numFmtId="164" fontId="4" fillId="0" borderId="2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0" fontId="3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19" fillId="0" borderId="0" xfId="0" applyFont="1"/>
    <xf numFmtId="0" fontId="3" fillId="11" borderId="0" xfId="0" applyFont="1" applyFill="1"/>
    <xf numFmtId="0" fontId="3" fillId="0" borderId="0" xfId="0" applyFont="1" applyFill="1"/>
    <xf numFmtId="0" fontId="17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ont="1" applyFill="1"/>
    <xf numFmtId="0" fontId="4" fillId="0" borderId="15" xfId="0" applyFont="1" applyBorder="1" applyAlignment="1">
      <alignment vertical="center" wrapText="1"/>
    </xf>
    <xf numFmtId="164" fontId="4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center" vertical="center" wrapText="1"/>
    </xf>
    <xf numFmtId="164" fontId="20" fillId="7" borderId="2" xfId="0" applyNumberFormat="1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49" fontId="21" fillId="7" borderId="2" xfId="0" applyNumberFormat="1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center" vertical="center" wrapText="1"/>
    </xf>
    <xf numFmtId="164" fontId="21" fillId="7" borderId="2" xfId="0" applyNumberFormat="1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left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center" wrapText="1"/>
    </xf>
    <xf numFmtId="165" fontId="20" fillId="7" borderId="2" xfId="0" applyNumberFormat="1" applyFont="1" applyFill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4" fontId="6" fillId="7" borderId="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164" fontId="4" fillId="7" borderId="25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4" fontId="4" fillId="7" borderId="13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164" fontId="4" fillId="7" borderId="13" xfId="0" applyNumberFormat="1" applyFont="1" applyFill="1" applyBorder="1" applyAlignment="1">
      <alignment horizontal="center" vertical="center"/>
    </xf>
    <xf numFmtId="164" fontId="4" fillId="7" borderId="21" xfId="0" applyNumberFormat="1" applyFont="1" applyFill="1" applyBorder="1" applyAlignment="1">
      <alignment horizontal="center" vertical="center"/>
    </xf>
    <xf numFmtId="2" fontId="4" fillId="10" borderId="13" xfId="0" applyNumberFormat="1" applyFont="1" applyFill="1" applyBorder="1" applyAlignment="1">
      <alignment horizontal="center" vertical="center"/>
    </xf>
    <xf numFmtId="0" fontId="25" fillId="7" borderId="0" xfId="0" applyFont="1" applyFill="1" applyAlignment="1">
      <alignment horizontal="left" vertical="center" wrapText="1"/>
    </xf>
    <xf numFmtId="0" fontId="26" fillId="7" borderId="0" xfId="0" applyFont="1" applyFill="1" applyAlignment="1">
      <alignment horizontal="righ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 wrapText="1"/>
    </xf>
    <xf numFmtId="164" fontId="2" fillId="7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165" fontId="21" fillId="7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abSelected="1" view="pageBreakPreview" topLeftCell="A139" zoomScale="75" zoomScaleNormal="75" zoomScaleSheetLayoutView="75" zoomScalePageLayoutView="75" workbookViewId="0">
      <selection activeCell="C165" sqref="C165"/>
    </sheetView>
  </sheetViews>
  <sheetFormatPr defaultRowHeight="12.75" x14ac:dyDescent="0.2"/>
  <cols>
    <col min="1" max="1" width="68.5703125" style="125" customWidth="1"/>
    <col min="2" max="2" width="15.42578125" style="125"/>
    <col min="3" max="3" width="17.28515625" style="125" bestFit="1" customWidth="1"/>
    <col min="4" max="4" width="21.28515625" style="125" customWidth="1"/>
    <col min="5" max="5" width="14.7109375" style="125" customWidth="1"/>
    <col min="6" max="6" width="10.85546875" customWidth="1"/>
    <col min="7" max="7" width="19.28515625" customWidth="1"/>
    <col min="8" max="1025" width="8.5703125"/>
  </cols>
  <sheetData>
    <row r="1" spans="1:21" s="124" customFormat="1" ht="97.5" customHeight="1" x14ac:dyDescent="0.2">
      <c r="A1" s="225"/>
      <c r="B1" s="226"/>
      <c r="C1" s="225"/>
      <c r="D1" s="252" t="s">
        <v>0</v>
      </c>
      <c r="E1" s="252"/>
      <c r="F1" s="190"/>
      <c r="G1" s="190"/>
      <c r="H1" s="190"/>
      <c r="I1" s="191"/>
      <c r="J1" s="191"/>
      <c r="K1" s="191"/>
      <c r="L1" s="191"/>
    </row>
    <row r="2" spans="1:21" s="124" customFormat="1" ht="18.75" x14ac:dyDescent="0.2">
      <c r="A2" s="226"/>
      <c r="B2" s="226"/>
      <c r="C2" s="225"/>
      <c r="D2" s="253"/>
      <c r="E2" s="253"/>
      <c r="F2" s="190"/>
      <c r="G2" s="190"/>
      <c r="H2" s="190"/>
      <c r="I2" s="191"/>
      <c r="J2" s="191"/>
      <c r="K2" s="191"/>
      <c r="L2" s="191"/>
    </row>
    <row r="3" spans="1:21" s="124" customFormat="1" ht="19.5" customHeight="1" x14ac:dyDescent="0.2">
      <c r="A3" s="254" t="s">
        <v>278</v>
      </c>
      <c r="B3" s="254"/>
      <c r="C3" s="254"/>
      <c r="D3" s="254"/>
      <c r="E3" s="254"/>
      <c r="F3" s="190"/>
      <c r="G3" s="190"/>
      <c r="H3" s="190"/>
      <c r="I3" s="191"/>
      <c r="J3" s="191"/>
      <c r="K3" s="191"/>
      <c r="L3" s="191"/>
    </row>
    <row r="4" spans="1:21" s="124" customFormat="1" ht="17.25" customHeight="1" x14ac:dyDescent="0.2">
      <c r="A4" s="254" t="s">
        <v>1</v>
      </c>
      <c r="B4" s="254"/>
      <c r="C4" s="254"/>
      <c r="D4" s="254"/>
      <c r="E4" s="254"/>
      <c r="F4" s="190"/>
      <c r="G4" s="190"/>
      <c r="H4" s="190"/>
      <c r="I4" s="191"/>
      <c r="J4" s="191"/>
      <c r="K4" s="191"/>
      <c r="L4" s="191"/>
    </row>
    <row r="5" spans="1:21" s="124" customFormat="1" ht="19.5" customHeight="1" x14ac:dyDescent="0.2">
      <c r="A5" s="254" t="s">
        <v>276</v>
      </c>
      <c r="B5" s="254"/>
      <c r="C5" s="254"/>
      <c r="D5" s="254"/>
      <c r="E5" s="254"/>
      <c r="F5" s="190"/>
      <c r="G5" s="190"/>
      <c r="H5" s="190"/>
      <c r="I5" s="191"/>
      <c r="J5" s="191"/>
      <c r="K5" s="191"/>
      <c r="L5" s="191"/>
    </row>
    <row r="6" spans="1:21" s="124" customFormat="1" ht="18.75" x14ac:dyDescent="0.2">
      <c r="A6" s="247"/>
      <c r="B6" s="247"/>
      <c r="C6" s="247"/>
      <c r="D6" s="247"/>
      <c r="E6" s="247"/>
      <c r="F6" s="190"/>
      <c r="G6" s="190"/>
      <c r="H6" s="190"/>
      <c r="I6" s="191"/>
      <c r="J6" s="191"/>
      <c r="K6" s="191"/>
      <c r="L6" s="191"/>
    </row>
    <row r="7" spans="1:21" s="124" customFormat="1" ht="95.25" customHeight="1" x14ac:dyDescent="0.2">
      <c r="A7" s="227" t="s">
        <v>2</v>
      </c>
      <c r="B7" s="227" t="s">
        <v>3</v>
      </c>
      <c r="C7" s="227" t="s">
        <v>4</v>
      </c>
      <c r="D7" s="227" t="s">
        <v>5</v>
      </c>
      <c r="E7" s="227" t="s">
        <v>6</v>
      </c>
      <c r="F7" s="190"/>
      <c r="G7" s="190"/>
      <c r="H7" s="190"/>
      <c r="I7" s="191"/>
      <c r="J7" s="191"/>
      <c r="K7" s="191"/>
      <c r="L7" s="191"/>
    </row>
    <row r="8" spans="1:21" s="124" customFormat="1" ht="18.75" customHeight="1" x14ac:dyDescent="0.2">
      <c r="A8" s="248" t="s">
        <v>7</v>
      </c>
      <c r="B8" s="248"/>
      <c r="C8" s="248"/>
      <c r="D8" s="248"/>
      <c r="E8" s="248"/>
      <c r="F8" s="190"/>
      <c r="G8" s="190"/>
      <c r="H8" s="190"/>
      <c r="I8" s="191"/>
      <c r="J8" s="191"/>
      <c r="K8" s="191"/>
      <c r="L8" s="191"/>
    </row>
    <row r="9" spans="1:21" s="116" customFormat="1" ht="39" x14ac:dyDescent="0.2">
      <c r="A9" s="163" t="s">
        <v>8</v>
      </c>
      <c r="B9" s="164" t="s">
        <v>9</v>
      </c>
      <c r="C9" s="165">
        <f>SUM(C15:C23)+C11</f>
        <v>7262.2000000000007</v>
      </c>
      <c r="D9" s="165">
        <f>SUM(D15:D23)+D11</f>
        <v>5880.4000000000005</v>
      </c>
      <c r="E9" s="165">
        <f>C9/D9*100</f>
        <v>123.49840146928781</v>
      </c>
      <c r="F9" s="192"/>
      <c r="G9" s="192"/>
      <c r="H9" s="192"/>
      <c r="I9" s="193"/>
      <c r="J9" s="193"/>
      <c r="K9" s="193"/>
      <c r="L9" s="193"/>
    </row>
    <row r="10" spans="1:21" s="116" customFormat="1" ht="18.75" x14ac:dyDescent="0.2">
      <c r="A10" s="166" t="s">
        <v>10</v>
      </c>
      <c r="B10" s="167"/>
      <c r="C10" s="167"/>
      <c r="D10" s="167"/>
      <c r="E10" s="168"/>
      <c r="F10" s="192"/>
      <c r="G10" s="192"/>
      <c r="H10" s="192"/>
      <c r="I10" s="193"/>
      <c r="J10" s="193"/>
      <c r="K10" s="193"/>
      <c r="L10" s="193"/>
    </row>
    <row r="11" spans="1:21" s="116" customFormat="1" ht="41.25" customHeight="1" x14ac:dyDescent="0.2">
      <c r="A11" s="169" t="s">
        <v>11</v>
      </c>
      <c r="B11" s="167" t="s">
        <v>9</v>
      </c>
      <c r="C11" s="168">
        <f>SUM(C12:C13)</f>
        <v>498.8</v>
      </c>
      <c r="D11" s="168">
        <f>SUM(D12:D13)</f>
        <v>447.29999999999995</v>
      </c>
      <c r="E11" s="168">
        <f t="shared" ref="E11:E31" si="0">C11/D11*100</f>
        <v>111.51352559803264</v>
      </c>
      <c r="F11" s="192"/>
      <c r="G11" s="192"/>
      <c r="H11" s="192"/>
      <c r="I11" s="193"/>
      <c r="J11" s="193"/>
      <c r="K11" s="193"/>
      <c r="L11" s="193"/>
    </row>
    <row r="12" spans="1:21" s="116" customFormat="1" ht="36.75" customHeight="1" x14ac:dyDescent="0.2">
      <c r="A12" s="169" t="s">
        <v>12</v>
      </c>
      <c r="B12" s="167" t="s">
        <v>9</v>
      </c>
      <c r="C12" s="168">
        <v>454.7</v>
      </c>
      <c r="D12" s="168">
        <v>402.4</v>
      </c>
      <c r="E12" s="168">
        <f t="shared" si="0"/>
        <v>112.99701789264414</v>
      </c>
      <c r="F12" s="192"/>
      <c r="G12" s="192"/>
      <c r="H12" s="192"/>
      <c r="I12" s="193"/>
      <c r="J12" s="193"/>
      <c r="K12" s="193"/>
      <c r="L12" s="193"/>
    </row>
    <row r="13" spans="1:21" s="116" customFormat="1" ht="20.25" customHeight="1" x14ac:dyDescent="0.2">
      <c r="A13" s="169" t="s">
        <v>13</v>
      </c>
      <c r="B13" s="167" t="s">
        <v>9</v>
      </c>
      <c r="C13" s="168">
        <v>44.1</v>
      </c>
      <c r="D13" s="168">
        <v>44.9</v>
      </c>
      <c r="E13" s="168">
        <f t="shared" si="0"/>
        <v>98.218262806236083</v>
      </c>
      <c r="F13" s="150"/>
      <c r="G13" s="150"/>
      <c r="H13" s="150"/>
      <c r="I13" s="194"/>
      <c r="J13" s="194"/>
      <c r="K13" s="194"/>
      <c r="L13" s="194"/>
      <c r="M13" s="149"/>
      <c r="N13" s="149"/>
      <c r="O13" s="149"/>
      <c r="P13" s="149"/>
      <c r="Q13" s="149"/>
      <c r="R13" s="149"/>
      <c r="S13" s="149"/>
      <c r="T13" s="149"/>
      <c r="U13" s="149"/>
    </row>
    <row r="14" spans="1:21" s="116" customFormat="1" ht="18.75" x14ac:dyDescent="0.2">
      <c r="A14" s="169" t="s">
        <v>14</v>
      </c>
      <c r="B14" s="167" t="s">
        <v>9</v>
      </c>
      <c r="C14" s="168">
        <v>0</v>
      </c>
      <c r="D14" s="168">
        <v>0</v>
      </c>
      <c r="E14" s="168" t="e">
        <f t="shared" si="0"/>
        <v>#DIV/0!</v>
      </c>
      <c r="F14" s="150"/>
      <c r="G14" s="150"/>
      <c r="H14" s="150"/>
      <c r="I14" s="194"/>
      <c r="J14" s="194"/>
      <c r="K14" s="194"/>
      <c r="L14" s="194"/>
      <c r="M14" s="149"/>
      <c r="N14" s="149"/>
      <c r="O14" s="149"/>
      <c r="P14" s="149"/>
      <c r="Q14" s="149"/>
      <c r="R14" s="149"/>
      <c r="S14" s="149"/>
      <c r="T14" s="149"/>
      <c r="U14" s="149"/>
    </row>
    <row r="15" spans="1:21" s="116" customFormat="1" ht="18.75" x14ac:dyDescent="0.2">
      <c r="A15" s="169" t="s">
        <v>15</v>
      </c>
      <c r="B15" s="167" t="s">
        <v>9</v>
      </c>
      <c r="C15" s="168">
        <v>6203.8</v>
      </c>
      <c r="D15" s="168">
        <v>4963.6000000000004</v>
      </c>
      <c r="E15" s="168">
        <f t="shared" si="0"/>
        <v>124.98589733258119</v>
      </c>
      <c r="F15" s="150"/>
      <c r="G15" s="150"/>
      <c r="H15" s="150"/>
      <c r="I15" s="194"/>
      <c r="J15" s="194"/>
      <c r="K15" s="194"/>
      <c r="L15" s="194"/>
      <c r="M15" s="149"/>
      <c r="N15" s="149"/>
      <c r="O15" s="149"/>
      <c r="P15" s="149"/>
      <c r="Q15" s="149"/>
      <c r="R15" s="149"/>
      <c r="S15" s="149"/>
      <c r="T15" s="149"/>
      <c r="U15" s="149"/>
    </row>
    <row r="16" spans="1:21" s="116" customFormat="1" ht="18.75" x14ac:dyDescent="0.2">
      <c r="A16" s="169" t="s">
        <v>16</v>
      </c>
      <c r="B16" s="167" t="s">
        <v>9</v>
      </c>
      <c r="C16" s="168">
        <v>29.6</v>
      </c>
      <c r="D16" s="168">
        <v>25.2</v>
      </c>
      <c r="E16" s="168">
        <f t="shared" si="0"/>
        <v>117.46031746031747</v>
      </c>
      <c r="F16" s="150"/>
      <c r="G16" s="150"/>
      <c r="H16" s="150"/>
      <c r="I16" s="194"/>
      <c r="J16" s="194"/>
      <c r="K16" s="194"/>
      <c r="L16" s="194"/>
      <c r="M16" s="149"/>
      <c r="N16" s="149"/>
      <c r="O16" s="149"/>
      <c r="P16" s="149"/>
      <c r="Q16" s="149"/>
      <c r="R16" s="149"/>
      <c r="S16" s="149"/>
      <c r="T16" s="149"/>
      <c r="U16" s="149"/>
    </row>
    <row r="17" spans="1:21" s="116" customFormat="1" ht="40.5" customHeight="1" x14ac:dyDescent="0.2">
      <c r="A17" s="169" t="s">
        <v>17</v>
      </c>
      <c r="B17" s="167" t="s">
        <v>9</v>
      </c>
      <c r="C17" s="168">
        <v>69.5</v>
      </c>
      <c r="D17" s="168">
        <v>55.7</v>
      </c>
      <c r="E17" s="168">
        <f t="shared" si="0"/>
        <v>124.77558348294433</v>
      </c>
      <c r="F17" s="150"/>
      <c r="G17" s="150"/>
      <c r="H17" s="150"/>
      <c r="I17" s="194"/>
      <c r="J17" s="194"/>
      <c r="K17" s="194"/>
      <c r="L17" s="194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s="116" customFormat="1" ht="56.25" customHeight="1" x14ac:dyDescent="0.2">
      <c r="A18" s="169" t="s">
        <v>18</v>
      </c>
      <c r="B18" s="167" t="s">
        <v>9</v>
      </c>
      <c r="C18" s="168">
        <v>0</v>
      </c>
      <c r="D18" s="168">
        <v>0</v>
      </c>
      <c r="E18" s="168" t="e">
        <f t="shared" si="0"/>
        <v>#DIV/0!</v>
      </c>
      <c r="F18" s="150"/>
      <c r="G18" s="150"/>
      <c r="H18" s="150"/>
      <c r="I18" s="194"/>
      <c r="J18" s="194"/>
      <c r="K18" s="194"/>
      <c r="L18" s="194"/>
      <c r="M18" s="149"/>
      <c r="N18" s="149"/>
      <c r="O18" s="149"/>
      <c r="P18" s="149"/>
      <c r="Q18" s="149"/>
      <c r="R18" s="149"/>
      <c r="S18" s="149"/>
      <c r="T18" s="149"/>
      <c r="U18" s="149"/>
    </row>
    <row r="19" spans="1:21" s="116" customFormat="1" ht="18.75" x14ac:dyDescent="0.2">
      <c r="A19" s="169" t="s">
        <v>247</v>
      </c>
      <c r="B19" s="167" t="s">
        <v>9</v>
      </c>
      <c r="C19" s="168">
        <v>0</v>
      </c>
      <c r="D19" s="168">
        <v>0</v>
      </c>
      <c r="E19" s="168" t="e">
        <f t="shared" si="0"/>
        <v>#DIV/0!</v>
      </c>
      <c r="F19" s="195"/>
      <c r="G19" s="150"/>
      <c r="H19" s="150"/>
      <c r="I19" s="194"/>
      <c r="J19" s="194"/>
      <c r="K19" s="194"/>
      <c r="L19" s="194"/>
      <c r="M19" s="149"/>
      <c r="N19" s="149"/>
      <c r="O19" s="149"/>
      <c r="P19" s="149"/>
      <c r="Q19" s="149"/>
      <c r="R19" s="149"/>
      <c r="S19" s="149"/>
      <c r="T19" s="149"/>
      <c r="U19" s="149"/>
    </row>
    <row r="20" spans="1:21" s="116" customFormat="1" ht="37.5" x14ac:dyDescent="0.2">
      <c r="A20" s="169" t="s">
        <v>19</v>
      </c>
      <c r="B20" s="167" t="s">
        <v>9</v>
      </c>
      <c r="C20" s="168">
        <v>460.5</v>
      </c>
      <c r="D20" s="168">
        <v>388.6</v>
      </c>
      <c r="E20" s="179">
        <f t="shared" si="0"/>
        <v>118.502316006176</v>
      </c>
      <c r="F20" s="150"/>
      <c r="G20" s="150"/>
      <c r="H20" s="150"/>
      <c r="I20" s="194"/>
      <c r="J20" s="194"/>
      <c r="K20" s="194"/>
      <c r="L20" s="194"/>
      <c r="M20" s="149"/>
      <c r="N20" s="149"/>
      <c r="O20" s="149"/>
      <c r="P20" s="149"/>
      <c r="Q20" s="149"/>
      <c r="R20" s="149"/>
      <c r="S20" s="149"/>
      <c r="T20" s="149"/>
      <c r="U20" s="149"/>
    </row>
    <row r="21" spans="1:21" s="116" customFormat="1" ht="18.75" x14ac:dyDescent="0.2">
      <c r="A21" s="169" t="s">
        <v>20</v>
      </c>
      <c r="B21" s="167" t="s">
        <v>9</v>
      </c>
      <c r="C21" s="168">
        <v>0</v>
      </c>
      <c r="D21" s="168">
        <v>0</v>
      </c>
      <c r="E21" s="168" t="e">
        <f t="shared" si="0"/>
        <v>#DIV/0!</v>
      </c>
      <c r="F21" s="150"/>
      <c r="G21" s="150"/>
      <c r="H21" s="150"/>
      <c r="I21" s="194"/>
      <c r="J21" s="194"/>
      <c r="K21" s="194"/>
      <c r="L21" s="194"/>
      <c r="M21" s="149"/>
      <c r="N21" s="149"/>
      <c r="O21" s="149"/>
      <c r="P21" s="149"/>
      <c r="Q21" s="149"/>
      <c r="R21" s="149"/>
      <c r="S21" s="149"/>
      <c r="T21" s="149"/>
      <c r="U21" s="149"/>
    </row>
    <row r="22" spans="1:21" s="116" customFormat="1" ht="18.75" x14ac:dyDescent="0.2">
      <c r="A22" s="169" t="s">
        <v>21</v>
      </c>
      <c r="B22" s="167" t="s">
        <v>9</v>
      </c>
      <c r="C22" s="168">
        <v>0</v>
      </c>
      <c r="D22" s="168">
        <v>0</v>
      </c>
      <c r="E22" s="168" t="e">
        <f t="shared" si="0"/>
        <v>#DIV/0!</v>
      </c>
      <c r="F22" s="150"/>
      <c r="G22" s="150"/>
      <c r="H22" s="150"/>
      <c r="I22" s="194"/>
      <c r="J22" s="194"/>
      <c r="K22" s="194"/>
      <c r="L22" s="194"/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:21" s="116" customFormat="1" ht="19.899999999999999" customHeight="1" x14ac:dyDescent="0.2">
      <c r="A23" s="169" t="s">
        <v>261</v>
      </c>
      <c r="B23" s="167" t="s">
        <v>9</v>
      </c>
      <c r="C23" s="168">
        <v>0</v>
      </c>
      <c r="D23" s="168">
        <v>0</v>
      </c>
      <c r="E23" s="168" t="e">
        <f t="shared" si="0"/>
        <v>#DIV/0!</v>
      </c>
      <c r="F23" s="195"/>
      <c r="G23" s="150"/>
      <c r="H23" s="150"/>
      <c r="I23" s="194"/>
      <c r="J23" s="194"/>
      <c r="K23" s="194"/>
      <c r="L23" s="194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 s="116" customFormat="1" ht="39" x14ac:dyDescent="0.2">
      <c r="A24" s="163" t="s">
        <v>23</v>
      </c>
      <c r="B24" s="164" t="s">
        <v>24</v>
      </c>
      <c r="C24" s="165">
        <f>C9/C83</f>
        <v>373.18602261048306</v>
      </c>
      <c r="D24" s="165">
        <f>D9/D83</f>
        <v>299.21131633847256</v>
      </c>
      <c r="E24" s="165">
        <f t="shared" si="0"/>
        <v>124.72323145302737</v>
      </c>
      <c r="F24" s="150"/>
      <c r="G24" s="150"/>
      <c r="H24" s="150"/>
      <c r="I24" s="194"/>
      <c r="J24" s="194"/>
      <c r="K24" s="194"/>
      <c r="L24" s="194"/>
      <c r="M24" s="149"/>
      <c r="N24" s="149"/>
      <c r="O24" s="149"/>
      <c r="P24" s="149"/>
      <c r="Q24" s="149"/>
      <c r="R24" s="149"/>
      <c r="S24" s="149"/>
      <c r="T24" s="149"/>
      <c r="U24" s="149"/>
    </row>
    <row r="25" spans="1:21" s="116" customFormat="1" ht="19.5" x14ac:dyDescent="0.2">
      <c r="A25" s="163" t="s">
        <v>265</v>
      </c>
      <c r="B25" s="164" t="s">
        <v>9</v>
      </c>
      <c r="C25" s="165">
        <v>116.4</v>
      </c>
      <c r="D25" s="165">
        <v>158.80000000000001</v>
      </c>
      <c r="E25" s="170">
        <f t="shared" si="0"/>
        <v>73.299748110831231</v>
      </c>
      <c r="F25" s="150"/>
      <c r="G25" s="150"/>
      <c r="H25" s="150"/>
      <c r="I25" s="194"/>
      <c r="J25" s="194"/>
      <c r="K25" s="194"/>
      <c r="L25" s="194"/>
      <c r="M25" s="149"/>
      <c r="N25" s="149"/>
      <c r="O25" s="149"/>
      <c r="P25" s="149"/>
      <c r="Q25" s="149"/>
      <c r="R25" s="149"/>
      <c r="S25" s="149"/>
      <c r="T25" s="149"/>
      <c r="U25" s="149"/>
    </row>
    <row r="26" spans="1:21" s="148" customFormat="1" ht="19.5" x14ac:dyDescent="0.2">
      <c r="A26" s="171" t="s">
        <v>25</v>
      </c>
      <c r="B26" s="172" t="s">
        <v>9</v>
      </c>
      <c r="C26" s="170">
        <v>3.7</v>
      </c>
      <c r="D26" s="170">
        <v>3.3</v>
      </c>
      <c r="E26" s="170">
        <f t="shared" si="0"/>
        <v>112.12121212121214</v>
      </c>
      <c r="F26" s="150"/>
      <c r="G26" s="150"/>
      <c r="H26" s="150"/>
      <c r="I26" s="194"/>
      <c r="J26" s="194"/>
      <c r="K26" s="194"/>
      <c r="L26" s="194"/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:21" s="116" customFormat="1" ht="19.5" x14ac:dyDescent="0.2">
      <c r="A27" s="163" t="s">
        <v>266</v>
      </c>
      <c r="B27" s="164" t="s">
        <v>26</v>
      </c>
      <c r="C27" s="165">
        <v>83.3</v>
      </c>
      <c r="D27" s="165">
        <v>92.8</v>
      </c>
      <c r="E27" s="170">
        <f t="shared" si="0"/>
        <v>89.762931034482762</v>
      </c>
      <c r="F27" s="150"/>
      <c r="G27" s="150"/>
      <c r="H27" s="150"/>
      <c r="I27" s="194"/>
      <c r="J27" s="194"/>
      <c r="K27" s="194"/>
      <c r="L27" s="194"/>
      <c r="M27" s="149"/>
      <c r="N27" s="149"/>
      <c r="O27" s="149"/>
      <c r="P27" s="149"/>
      <c r="Q27" s="149"/>
      <c r="R27" s="149"/>
      <c r="S27" s="149"/>
      <c r="T27" s="149"/>
      <c r="U27" s="149"/>
    </row>
    <row r="28" spans="1:21" s="116" customFormat="1" ht="19.5" x14ac:dyDescent="0.2">
      <c r="A28" s="163" t="s">
        <v>27</v>
      </c>
      <c r="B28" s="164" t="s">
        <v>26</v>
      </c>
      <c r="C28" s="165">
        <v>16.7</v>
      </c>
      <c r="D28" s="165">
        <v>7.1</v>
      </c>
      <c r="E28" s="170">
        <f t="shared" si="0"/>
        <v>235.21126760563379</v>
      </c>
      <c r="F28" s="150"/>
      <c r="G28" s="150"/>
      <c r="H28" s="150"/>
      <c r="I28" s="194"/>
      <c r="J28" s="194"/>
      <c r="K28" s="194"/>
      <c r="L28" s="194"/>
      <c r="M28" s="149"/>
      <c r="N28" s="149"/>
      <c r="O28" s="149"/>
      <c r="P28" s="149"/>
      <c r="Q28" s="149"/>
      <c r="R28" s="149"/>
      <c r="S28" s="149"/>
      <c r="T28" s="149"/>
      <c r="U28" s="149"/>
    </row>
    <row r="29" spans="1:21" s="116" customFormat="1" ht="64.5" customHeight="1" x14ac:dyDescent="0.2">
      <c r="A29" s="163" t="s">
        <v>28</v>
      </c>
      <c r="B29" s="164" t="s">
        <v>9</v>
      </c>
      <c r="C29" s="165">
        <v>190.6</v>
      </c>
      <c r="D29" s="165">
        <v>187.2</v>
      </c>
      <c r="E29" s="165">
        <f t="shared" si="0"/>
        <v>101.8162393162393</v>
      </c>
      <c r="F29" s="150"/>
      <c r="G29" s="150"/>
      <c r="H29" s="150"/>
      <c r="I29" s="194"/>
      <c r="J29" s="194"/>
      <c r="K29" s="194"/>
      <c r="L29" s="194"/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s="116" customFormat="1" ht="60.75" customHeight="1" x14ac:dyDescent="0.2">
      <c r="A30" s="163" t="s">
        <v>29</v>
      </c>
      <c r="B30" s="164" t="s">
        <v>9</v>
      </c>
      <c r="C30" s="165">
        <v>192.5</v>
      </c>
      <c r="D30" s="165">
        <v>189.3</v>
      </c>
      <c r="E30" s="165">
        <f t="shared" si="0"/>
        <v>101.6904384574749</v>
      </c>
      <c r="F30" s="150"/>
      <c r="G30" s="150"/>
      <c r="H30" s="150"/>
      <c r="I30" s="194"/>
      <c r="J30" s="194"/>
      <c r="K30" s="194"/>
      <c r="L30" s="194"/>
      <c r="M30" s="149"/>
      <c r="N30" s="149"/>
      <c r="O30" s="149"/>
      <c r="P30" s="149"/>
      <c r="Q30" s="149"/>
      <c r="R30" s="149"/>
      <c r="S30" s="149"/>
      <c r="T30" s="149"/>
      <c r="U30" s="149"/>
    </row>
    <row r="31" spans="1:21" s="116" customFormat="1" ht="58.5" x14ac:dyDescent="0.2">
      <c r="A31" s="163" t="s">
        <v>30</v>
      </c>
      <c r="B31" s="164" t="s">
        <v>24</v>
      </c>
      <c r="C31" s="165">
        <f>C30/C83</f>
        <v>9.8920863309352516</v>
      </c>
      <c r="D31" s="165">
        <f>D30/D83</f>
        <v>9.6321172340100762</v>
      </c>
      <c r="E31" s="165">
        <f t="shared" si="0"/>
        <v>102.6989818604704</v>
      </c>
      <c r="F31" s="150"/>
      <c r="G31" s="150"/>
      <c r="H31" s="150"/>
      <c r="I31" s="194"/>
      <c r="J31" s="194"/>
      <c r="K31" s="194"/>
      <c r="L31" s="194"/>
      <c r="M31" s="149"/>
      <c r="N31" s="149"/>
      <c r="O31" s="149"/>
      <c r="P31" s="149"/>
      <c r="Q31" s="149"/>
      <c r="R31" s="149"/>
      <c r="S31" s="149"/>
      <c r="T31" s="149"/>
      <c r="U31" s="149"/>
    </row>
    <row r="32" spans="1:21" s="124" customFormat="1" ht="18.75" customHeight="1" x14ac:dyDescent="0.2">
      <c r="A32" s="249" t="s">
        <v>31</v>
      </c>
      <c r="B32" s="249"/>
      <c r="C32" s="249"/>
      <c r="D32" s="249"/>
      <c r="E32" s="249"/>
      <c r="F32" s="189"/>
      <c r="G32" s="189"/>
      <c r="H32" s="189"/>
      <c r="I32" s="196"/>
      <c r="J32" s="196"/>
      <c r="K32" s="196"/>
      <c r="L32" s="196"/>
      <c r="M32" s="151"/>
      <c r="N32" s="151"/>
      <c r="O32" s="151"/>
      <c r="P32" s="151"/>
      <c r="Q32" s="151"/>
      <c r="R32" s="151"/>
      <c r="S32" s="151"/>
      <c r="T32" s="151"/>
      <c r="U32" s="151"/>
    </row>
    <row r="33" spans="1:21" s="124" customFormat="1" ht="18.75" x14ac:dyDescent="0.2">
      <c r="A33" s="173" t="s">
        <v>32</v>
      </c>
      <c r="B33" s="233"/>
      <c r="C33" s="240"/>
      <c r="D33" s="240"/>
      <c r="E33" s="233"/>
      <c r="F33" s="189"/>
      <c r="G33" s="189"/>
      <c r="H33" s="189"/>
      <c r="I33" s="196"/>
      <c r="J33" s="196"/>
      <c r="K33" s="196"/>
      <c r="L33" s="196"/>
      <c r="M33" s="151"/>
      <c r="N33" s="151"/>
      <c r="O33" s="151"/>
      <c r="P33" s="151"/>
      <c r="Q33" s="151"/>
      <c r="R33" s="151"/>
      <c r="S33" s="151"/>
      <c r="T33" s="151"/>
      <c r="U33" s="151"/>
    </row>
    <row r="34" spans="1:21" s="116" customFormat="1" ht="39.75" customHeight="1" x14ac:dyDescent="0.2">
      <c r="A34" s="174" t="s">
        <v>33</v>
      </c>
      <c r="B34" s="175" t="s">
        <v>9</v>
      </c>
      <c r="C34" s="176">
        <f>C37+C40+C43+C46</f>
        <v>6311.8</v>
      </c>
      <c r="D34" s="176">
        <f>D37+D40+D43+D46</f>
        <v>5043.8000000000011</v>
      </c>
      <c r="E34" s="176">
        <f>C34/D34*100</f>
        <v>125.13977556604145</v>
      </c>
      <c r="F34" s="150"/>
      <c r="G34" s="150"/>
      <c r="H34" s="150"/>
      <c r="I34" s="194"/>
      <c r="J34" s="194"/>
      <c r="K34" s="194"/>
      <c r="L34" s="194"/>
      <c r="M34" s="149"/>
      <c r="N34" s="149"/>
      <c r="O34" s="149"/>
      <c r="P34" s="149"/>
      <c r="Q34" s="149"/>
      <c r="R34" s="149"/>
      <c r="S34" s="149"/>
      <c r="T34" s="149"/>
      <c r="U34" s="149"/>
    </row>
    <row r="35" spans="1:21" s="116" customFormat="1" ht="18.75" x14ac:dyDescent="0.2">
      <c r="A35" s="174" t="s">
        <v>258</v>
      </c>
      <c r="B35" s="175" t="s">
        <v>26</v>
      </c>
      <c r="C35" s="176">
        <v>117.4</v>
      </c>
      <c r="D35" s="175">
        <v>90.8</v>
      </c>
      <c r="E35" s="176">
        <f>C35/D35*100</f>
        <v>129.29515418502206</v>
      </c>
      <c r="F35" s="150"/>
      <c r="G35" s="150"/>
      <c r="H35" s="150"/>
      <c r="I35" s="194"/>
      <c r="J35" s="194"/>
      <c r="K35" s="194"/>
      <c r="L35" s="194"/>
      <c r="M35" s="149"/>
      <c r="N35" s="149"/>
      <c r="O35" s="149"/>
      <c r="P35" s="149"/>
      <c r="Q35" s="149"/>
      <c r="R35" s="149"/>
      <c r="S35" s="149"/>
      <c r="T35" s="149"/>
      <c r="U35" s="149"/>
    </row>
    <row r="36" spans="1:21" s="124" customFormat="1" ht="18.75" x14ac:dyDescent="0.2">
      <c r="A36" s="177" t="s">
        <v>34</v>
      </c>
      <c r="B36" s="167"/>
      <c r="C36" s="167"/>
      <c r="D36" s="167"/>
      <c r="E36" s="178"/>
      <c r="F36" s="189"/>
      <c r="G36" s="189"/>
      <c r="H36" s="189"/>
      <c r="I36" s="196"/>
      <c r="J36" s="196"/>
      <c r="K36" s="196"/>
      <c r="L36" s="196"/>
      <c r="M36" s="151"/>
      <c r="N36" s="151"/>
      <c r="O36" s="151"/>
      <c r="P36" s="151"/>
      <c r="Q36" s="151"/>
      <c r="R36" s="151"/>
      <c r="S36" s="151"/>
      <c r="T36" s="151"/>
      <c r="U36" s="151"/>
    </row>
    <row r="37" spans="1:21" s="116" customFormat="1" ht="37.5" x14ac:dyDescent="0.2">
      <c r="A37" s="174" t="s">
        <v>35</v>
      </c>
      <c r="B37" s="175" t="s">
        <v>9</v>
      </c>
      <c r="C37" s="176">
        <v>6203.8</v>
      </c>
      <c r="D37" s="176">
        <v>4963.6000000000004</v>
      </c>
      <c r="E37" s="176">
        <f>C37/D37*100</f>
        <v>124.98589733258119</v>
      </c>
      <c r="F37" s="150"/>
      <c r="G37" s="150"/>
      <c r="H37" s="150"/>
      <c r="I37" s="194"/>
      <c r="J37" s="194"/>
      <c r="K37" s="194"/>
      <c r="L37" s="194"/>
      <c r="M37" s="149"/>
      <c r="N37" s="149"/>
      <c r="O37" s="149"/>
      <c r="P37" s="149"/>
      <c r="Q37" s="149"/>
      <c r="R37" s="149"/>
      <c r="S37" s="149"/>
      <c r="T37" s="149"/>
      <c r="U37" s="149"/>
    </row>
    <row r="38" spans="1:21" s="116" customFormat="1" ht="18.75" x14ac:dyDescent="0.2">
      <c r="A38" s="174" t="s">
        <v>36</v>
      </c>
      <c r="B38" s="175" t="s">
        <v>26</v>
      </c>
      <c r="C38" s="176">
        <v>117.6</v>
      </c>
      <c r="D38" s="176">
        <v>90.8</v>
      </c>
      <c r="E38" s="176">
        <f>C38/D38*100</f>
        <v>129.51541850220266</v>
      </c>
      <c r="F38" s="150"/>
      <c r="G38" s="150"/>
      <c r="H38" s="150"/>
      <c r="I38" s="194"/>
      <c r="J38" s="194"/>
      <c r="K38" s="194"/>
      <c r="L38" s="194"/>
      <c r="M38" s="149"/>
      <c r="N38" s="149"/>
      <c r="O38" s="149"/>
      <c r="P38" s="149"/>
      <c r="Q38" s="149"/>
      <c r="R38" s="149"/>
      <c r="S38" s="149"/>
      <c r="T38" s="149"/>
      <c r="U38" s="149"/>
    </row>
    <row r="39" spans="1:21" s="124" customFormat="1" ht="18.75" x14ac:dyDescent="0.2">
      <c r="A39" s="177" t="s">
        <v>37</v>
      </c>
      <c r="B39" s="167"/>
      <c r="C39" s="167"/>
      <c r="D39" s="167"/>
      <c r="E39" s="168"/>
      <c r="F39" s="189"/>
      <c r="G39" s="189"/>
      <c r="H39" s="189"/>
      <c r="I39" s="196"/>
      <c r="J39" s="196"/>
      <c r="K39" s="196"/>
      <c r="L39" s="196"/>
      <c r="M39" s="151"/>
      <c r="N39" s="151"/>
      <c r="O39" s="151"/>
      <c r="P39" s="151"/>
      <c r="Q39" s="151"/>
      <c r="R39" s="151"/>
      <c r="S39" s="151"/>
      <c r="T39" s="151"/>
      <c r="U39" s="151"/>
    </row>
    <row r="40" spans="1:21" s="116" customFormat="1" ht="37.5" x14ac:dyDescent="0.2">
      <c r="A40" s="174" t="s">
        <v>35</v>
      </c>
      <c r="B40" s="167" t="s">
        <v>9</v>
      </c>
      <c r="C40" s="168">
        <v>35.5</v>
      </c>
      <c r="D40" s="168">
        <v>30.6</v>
      </c>
      <c r="E40" s="179">
        <f>C40/D40*100</f>
        <v>116.01307189542483</v>
      </c>
      <c r="F40" s="150"/>
      <c r="G40" s="150"/>
      <c r="H40" s="150"/>
      <c r="I40" s="194"/>
      <c r="J40" s="194"/>
      <c r="K40" s="194"/>
      <c r="L40" s="194"/>
      <c r="M40" s="149"/>
      <c r="N40" s="149"/>
      <c r="O40" s="149"/>
      <c r="P40" s="149"/>
      <c r="Q40" s="149"/>
      <c r="R40" s="149"/>
      <c r="S40" s="149"/>
      <c r="T40" s="149"/>
      <c r="U40" s="149"/>
    </row>
    <row r="41" spans="1:21" s="116" customFormat="1" ht="18.75" x14ac:dyDescent="0.2">
      <c r="A41" s="174" t="s">
        <v>36</v>
      </c>
      <c r="B41" s="167" t="s">
        <v>26</v>
      </c>
      <c r="C41" s="168" t="s">
        <v>41</v>
      </c>
      <c r="D41" s="168" t="s">
        <v>41</v>
      </c>
      <c r="E41" s="168" t="e">
        <f>C41/D41*100</f>
        <v>#VALUE!</v>
      </c>
      <c r="F41" s="150"/>
      <c r="G41" s="150"/>
      <c r="H41" s="150"/>
      <c r="I41" s="194"/>
      <c r="J41" s="194"/>
      <c r="K41" s="194"/>
      <c r="L41" s="194"/>
      <c r="M41" s="149"/>
      <c r="N41" s="149"/>
      <c r="O41" s="149"/>
      <c r="P41" s="149"/>
      <c r="Q41" s="149"/>
      <c r="R41" s="149"/>
      <c r="S41" s="149"/>
      <c r="T41" s="149"/>
      <c r="U41" s="149"/>
    </row>
    <row r="42" spans="1:21" s="124" customFormat="1" ht="37.5" x14ac:dyDescent="0.2">
      <c r="A42" s="177" t="s">
        <v>38</v>
      </c>
      <c r="B42" s="167"/>
      <c r="C42" s="167"/>
      <c r="D42" s="167"/>
      <c r="E42" s="168"/>
      <c r="F42" s="189"/>
      <c r="G42" s="189"/>
      <c r="H42" s="189"/>
      <c r="I42" s="196"/>
      <c r="J42" s="196"/>
      <c r="K42" s="196"/>
      <c r="L42" s="196"/>
      <c r="M42" s="151"/>
      <c r="N42" s="151"/>
      <c r="O42" s="151"/>
      <c r="P42" s="151"/>
      <c r="Q42" s="151"/>
      <c r="R42" s="151"/>
      <c r="S42" s="151"/>
      <c r="T42" s="151"/>
      <c r="U42" s="151"/>
    </row>
    <row r="43" spans="1:21" s="116" customFormat="1" ht="37.5" x14ac:dyDescent="0.2">
      <c r="A43" s="174" t="s">
        <v>39</v>
      </c>
      <c r="B43" s="175" t="s">
        <v>9</v>
      </c>
      <c r="C43" s="176">
        <v>72.5</v>
      </c>
      <c r="D43" s="176">
        <v>49.6</v>
      </c>
      <c r="E43" s="176">
        <f>C43/D43*100</f>
        <v>146.16935483870967</v>
      </c>
      <c r="F43" s="150"/>
      <c r="G43" s="150"/>
      <c r="H43" s="150"/>
      <c r="I43" s="194"/>
      <c r="J43" s="194"/>
      <c r="K43" s="194"/>
      <c r="L43" s="194"/>
      <c r="M43" s="149"/>
      <c r="N43" s="149"/>
      <c r="O43" s="149"/>
      <c r="P43" s="149"/>
      <c r="Q43" s="149"/>
      <c r="R43" s="149"/>
      <c r="S43" s="149"/>
      <c r="T43" s="149"/>
      <c r="U43" s="149"/>
    </row>
    <row r="44" spans="1:21" s="116" customFormat="1" ht="18.75" x14ac:dyDescent="0.2">
      <c r="A44" s="174" t="s">
        <v>36</v>
      </c>
      <c r="B44" s="175" t="s">
        <v>26</v>
      </c>
      <c r="C44" s="176">
        <v>82.5</v>
      </c>
      <c r="D44" s="176">
        <v>111</v>
      </c>
      <c r="E44" s="176">
        <f>C44/D44*100</f>
        <v>74.324324324324323</v>
      </c>
      <c r="F44" s="150"/>
      <c r="G44" s="150"/>
      <c r="H44" s="150"/>
      <c r="I44" s="194"/>
      <c r="J44" s="194"/>
      <c r="K44" s="194"/>
      <c r="L44" s="194"/>
      <c r="M44" s="149"/>
      <c r="N44" s="149"/>
      <c r="O44" s="149"/>
      <c r="P44" s="149"/>
      <c r="Q44" s="149"/>
      <c r="R44" s="149"/>
      <c r="S44" s="149"/>
      <c r="T44" s="149"/>
      <c r="U44" s="149"/>
    </row>
    <row r="45" spans="1:21" s="116" customFormat="1" ht="56.25" x14ac:dyDescent="0.2">
      <c r="A45" s="177" t="s">
        <v>226</v>
      </c>
      <c r="B45" s="167"/>
      <c r="C45" s="167"/>
      <c r="D45" s="167"/>
      <c r="E45" s="167"/>
      <c r="F45" s="150"/>
      <c r="G45" s="150"/>
      <c r="H45" s="150"/>
      <c r="I45" s="194"/>
      <c r="J45" s="194"/>
      <c r="K45" s="194"/>
      <c r="L45" s="194"/>
      <c r="M45" s="149"/>
      <c r="N45" s="149"/>
      <c r="O45" s="149"/>
      <c r="P45" s="149"/>
      <c r="Q45" s="149"/>
      <c r="R45" s="149"/>
      <c r="S45" s="149"/>
      <c r="T45" s="149"/>
      <c r="U45" s="149"/>
    </row>
    <row r="46" spans="1:21" s="116" customFormat="1" ht="37.5" x14ac:dyDescent="0.2">
      <c r="A46" s="174" t="s">
        <v>39</v>
      </c>
      <c r="B46" s="175" t="s">
        <v>9</v>
      </c>
      <c r="C46" s="176">
        <v>0</v>
      </c>
      <c r="D46" s="176">
        <v>0</v>
      </c>
      <c r="E46" s="176" t="e">
        <f>C46/D46*100</f>
        <v>#DIV/0!</v>
      </c>
      <c r="F46" s="150"/>
      <c r="G46" s="150"/>
      <c r="H46" s="150"/>
      <c r="I46" s="194"/>
      <c r="J46" s="194"/>
      <c r="K46" s="194"/>
      <c r="L46" s="194"/>
      <c r="M46" s="149"/>
      <c r="N46" s="149"/>
      <c r="O46" s="149"/>
      <c r="P46" s="149"/>
      <c r="Q46" s="149"/>
      <c r="R46" s="149"/>
      <c r="S46" s="149"/>
      <c r="T46" s="149"/>
      <c r="U46" s="149"/>
    </row>
    <row r="47" spans="1:21" s="116" customFormat="1" ht="37.5" x14ac:dyDescent="0.2">
      <c r="A47" s="177" t="s">
        <v>40</v>
      </c>
      <c r="B47" s="180"/>
      <c r="C47" s="167"/>
      <c r="D47" s="167"/>
      <c r="E47" s="167"/>
      <c r="F47" s="150"/>
      <c r="G47" s="150"/>
      <c r="H47" s="150"/>
      <c r="I47" s="194"/>
      <c r="J47" s="194"/>
      <c r="K47" s="194"/>
      <c r="L47" s="194"/>
      <c r="M47" s="149"/>
      <c r="N47" s="149"/>
      <c r="O47" s="149"/>
      <c r="P47" s="149"/>
      <c r="Q47" s="149"/>
      <c r="R47" s="149"/>
      <c r="S47" s="149"/>
      <c r="T47" s="149"/>
      <c r="U47" s="149"/>
    </row>
    <row r="48" spans="1:21" s="116" customFormat="1" ht="21.75" customHeight="1" x14ac:dyDescent="0.2">
      <c r="A48" s="181" t="s">
        <v>227</v>
      </c>
      <c r="B48" s="175" t="s">
        <v>9</v>
      </c>
      <c r="C48" s="176">
        <v>487</v>
      </c>
      <c r="D48" s="176">
        <v>460.8</v>
      </c>
      <c r="E48" s="176">
        <f>C48/D48*100</f>
        <v>105.68576388888889</v>
      </c>
      <c r="F48" s="150"/>
      <c r="G48" s="150"/>
      <c r="H48" s="150"/>
      <c r="I48" s="194"/>
      <c r="J48" s="194"/>
      <c r="K48" s="194"/>
      <c r="L48" s="194"/>
      <c r="M48" s="149"/>
      <c r="N48" s="149"/>
      <c r="O48" s="149"/>
      <c r="P48" s="149"/>
      <c r="Q48" s="149"/>
      <c r="R48" s="149"/>
      <c r="S48" s="149"/>
      <c r="T48" s="149"/>
      <c r="U48" s="149"/>
    </row>
    <row r="49" spans="1:21" s="116" customFormat="1" ht="37.5" x14ac:dyDescent="0.2">
      <c r="A49" s="181" t="s">
        <v>228</v>
      </c>
      <c r="B49" s="175" t="s">
        <v>26</v>
      </c>
      <c r="C49" s="176">
        <v>133.19999999999999</v>
      </c>
      <c r="D49" s="176">
        <v>61.4</v>
      </c>
      <c r="E49" s="176">
        <f>C49/D49*100</f>
        <v>216.93811074918568</v>
      </c>
      <c r="F49" s="150"/>
      <c r="G49" s="150"/>
      <c r="H49" s="150"/>
      <c r="I49" s="194"/>
      <c r="J49" s="194"/>
      <c r="K49" s="194"/>
      <c r="L49" s="194"/>
      <c r="M49" s="149"/>
      <c r="N49" s="149"/>
      <c r="O49" s="149"/>
      <c r="P49" s="149"/>
      <c r="Q49" s="149"/>
      <c r="R49" s="149"/>
      <c r="S49" s="149"/>
      <c r="T49" s="149"/>
      <c r="U49" s="149"/>
    </row>
    <row r="50" spans="1:21" s="116" customFormat="1" ht="18.75" x14ac:dyDescent="0.2">
      <c r="A50" s="177" t="s">
        <v>42</v>
      </c>
      <c r="B50" s="180"/>
      <c r="C50" s="167"/>
      <c r="D50" s="167"/>
      <c r="E50" s="167"/>
      <c r="F50" s="150"/>
      <c r="G50" s="150"/>
      <c r="H50" s="150"/>
      <c r="I50" s="194"/>
      <c r="J50" s="194"/>
      <c r="K50" s="194"/>
      <c r="L50" s="194"/>
      <c r="M50" s="149"/>
      <c r="N50" s="149"/>
      <c r="O50" s="149"/>
      <c r="P50" s="149"/>
      <c r="Q50" s="149"/>
      <c r="R50" s="149"/>
      <c r="S50" s="149"/>
      <c r="T50" s="149"/>
      <c r="U50" s="149"/>
    </row>
    <row r="51" spans="1:21" s="116" customFormat="1" ht="18.75" x14ac:dyDescent="0.2">
      <c r="A51" s="181" t="s">
        <v>43</v>
      </c>
      <c r="B51" s="175" t="s">
        <v>9</v>
      </c>
      <c r="C51" s="176">
        <v>0</v>
      </c>
      <c r="D51" s="176">
        <v>0</v>
      </c>
      <c r="E51" s="176" t="e">
        <f>C51/D51*100</f>
        <v>#DIV/0!</v>
      </c>
      <c r="F51" s="150"/>
      <c r="G51" s="150"/>
      <c r="H51" s="150"/>
      <c r="I51" s="194"/>
      <c r="J51" s="194"/>
      <c r="K51" s="194"/>
      <c r="L51" s="194"/>
      <c r="M51" s="149"/>
      <c r="N51" s="149"/>
      <c r="O51" s="149"/>
      <c r="P51" s="149"/>
      <c r="Q51" s="149"/>
      <c r="R51" s="149"/>
      <c r="S51" s="149"/>
      <c r="T51" s="149"/>
      <c r="U51" s="149"/>
    </row>
    <row r="52" spans="1:21" s="116" customFormat="1" ht="18.75" x14ac:dyDescent="0.2">
      <c r="A52" s="181" t="s">
        <v>44</v>
      </c>
      <c r="B52" s="175" t="s">
        <v>45</v>
      </c>
      <c r="C52" s="176">
        <v>994</v>
      </c>
      <c r="D52" s="176">
        <v>1501</v>
      </c>
      <c r="E52" s="176">
        <f>C52/D52*100</f>
        <v>66.222518321119253</v>
      </c>
      <c r="F52" s="150"/>
      <c r="G52" s="150"/>
      <c r="H52" s="150"/>
      <c r="I52" s="194"/>
      <c r="J52" s="194"/>
      <c r="K52" s="194"/>
      <c r="L52" s="194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6" customFormat="1" ht="18.75" x14ac:dyDescent="0.2">
      <c r="A53" s="181" t="s">
        <v>46</v>
      </c>
      <c r="B53" s="175" t="s">
        <v>45</v>
      </c>
      <c r="C53" s="241">
        <f>C52/C83/1000</f>
        <v>5.1079136690647481E-2</v>
      </c>
      <c r="D53" s="241">
        <v>6.5000000000000002E-2</v>
      </c>
      <c r="E53" s="176">
        <f>C53/D53*100</f>
        <v>78.583287216380739</v>
      </c>
      <c r="F53" s="150"/>
      <c r="G53" s="150"/>
      <c r="H53" s="150"/>
      <c r="I53" s="194"/>
      <c r="J53" s="194"/>
      <c r="K53" s="194"/>
      <c r="L53" s="194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25" customFormat="1" ht="18.75" x14ac:dyDescent="0.2">
      <c r="A54" s="177" t="s">
        <v>47</v>
      </c>
      <c r="B54" s="180"/>
      <c r="C54" s="167"/>
      <c r="D54" s="167"/>
      <c r="E54" s="167"/>
      <c r="F54" s="189"/>
      <c r="G54" s="189"/>
      <c r="H54" s="189"/>
      <c r="I54" s="196"/>
      <c r="J54" s="196"/>
      <c r="K54" s="196"/>
      <c r="L54" s="196"/>
      <c r="M54" s="152"/>
      <c r="N54" s="152"/>
      <c r="O54" s="152"/>
      <c r="P54" s="152"/>
      <c r="Q54" s="152"/>
      <c r="R54" s="152"/>
      <c r="S54" s="152"/>
      <c r="T54" s="152"/>
      <c r="U54" s="152"/>
    </row>
    <row r="55" spans="1:21" s="116" customFormat="1" ht="18.75" x14ac:dyDescent="0.2">
      <c r="A55" s="181" t="s">
        <v>48</v>
      </c>
      <c r="B55" s="175" t="s">
        <v>49</v>
      </c>
      <c r="C55" s="176">
        <v>272633.5</v>
      </c>
      <c r="D55" s="176">
        <v>238112.9</v>
      </c>
      <c r="E55" s="176">
        <f>C55/D55*100</f>
        <v>114.49757656977006</v>
      </c>
      <c r="F55" s="150"/>
      <c r="G55" s="150"/>
      <c r="H55" s="150"/>
      <c r="I55" s="194"/>
      <c r="J55" s="194"/>
      <c r="K55" s="194"/>
      <c r="L55" s="194"/>
      <c r="M55" s="149"/>
      <c r="N55" s="149"/>
      <c r="O55" s="149"/>
      <c r="P55" s="149"/>
      <c r="Q55" s="149"/>
      <c r="R55" s="149"/>
      <c r="S55" s="149"/>
      <c r="T55" s="149"/>
      <c r="U55" s="149"/>
    </row>
    <row r="56" spans="1:21" s="116" customFormat="1" ht="19.5" customHeight="1" x14ac:dyDescent="0.2">
      <c r="A56" s="181" t="s">
        <v>50</v>
      </c>
      <c r="B56" s="175" t="s">
        <v>51</v>
      </c>
      <c r="C56" s="176">
        <v>0</v>
      </c>
      <c r="D56" s="176">
        <v>0</v>
      </c>
      <c r="E56" s="176" t="e">
        <f>C56/D56*100</f>
        <v>#DIV/0!</v>
      </c>
      <c r="F56" s="150"/>
      <c r="G56" s="150"/>
      <c r="H56" s="150"/>
      <c r="I56" s="194"/>
      <c r="J56" s="194"/>
      <c r="K56" s="194"/>
      <c r="L56" s="194"/>
      <c r="M56" s="149"/>
      <c r="N56" s="149"/>
      <c r="O56" s="149"/>
      <c r="P56" s="149"/>
      <c r="Q56" s="149"/>
      <c r="R56" s="149"/>
      <c r="S56" s="149"/>
      <c r="T56" s="149"/>
      <c r="U56" s="149"/>
    </row>
    <row r="57" spans="1:21" s="116" customFormat="1" ht="37.5" x14ac:dyDescent="0.2">
      <c r="A57" s="177" t="s">
        <v>52</v>
      </c>
      <c r="B57" s="180"/>
      <c r="C57" s="167"/>
      <c r="D57" s="167"/>
      <c r="E57" s="167"/>
      <c r="F57" s="150"/>
      <c r="G57" s="150"/>
      <c r="H57" s="150"/>
      <c r="I57" s="194"/>
      <c r="J57" s="194"/>
      <c r="K57" s="194"/>
      <c r="L57" s="194"/>
      <c r="M57" s="149"/>
      <c r="N57" s="149"/>
      <c r="O57" s="149"/>
      <c r="P57" s="149"/>
      <c r="Q57" s="149"/>
      <c r="R57" s="149"/>
      <c r="S57" s="149"/>
      <c r="T57" s="149"/>
      <c r="U57" s="149"/>
    </row>
    <row r="58" spans="1:21" s="116" customFormat="1" ht="18.75" x14ac:dyDescent="0.2">
      <c r="A58" s="181" t="s">
        <v>53</v>
      </c>
      <c r="B58" s="175" t="s">
        <v>9</v>
      </c>
      <c r="C58" s="176">
        <v>461.3</v>
      </c>
      <c r="D58" s="176">
        <v>413.7</v>
      </c>
      <c r="E58" s="176">
        <f>C58/D58*100</f>
        <v>111.50592216582065</v>
      </c>
      <c r="F58" s="150"/>
      <c r="G58" s="150"/>
      <c r="H58" s="150"/>
      <c r="I58" s="194"/>
      <c r="J58" s="194"/>
      <c r="K58" s="194"/>
      <c r="L58" s="194"/>
      <c r="M58" s="149"/>
      <c r="N58" s="149"/>
      <c r="O58" s="149"/>
      <c r="P58" s="149"/>
      <c r="Q58" s="149"/>
      <c r="R58" s="149"/>
      <c r="S58" s="149"/>
      <c r="T58" s="149"/>
      <c r="U58" s="149"/>
    </row>
    <row r="59" spans="1:21" s="116" customFormat="1" ht="18.75" x14ac:dyDescent="0.2">
      <c r="A59" s="181" t="s">
        <v>54</v>
      </c>
      <c r="B59" s="175" t="s">
        <v>26</v>
      </c>
      <c r="C59" s="175">
        <v>125.2</v>
      </c>
      <c r="D59" s="176">
        <v>97.1</v>
      </c>
      <c r="E59" s="176">
        <f>C59/D59*100</f>
        <v>128.93923789907313</v>
      </c>
      <c r="F59" s="150"/>
      <c r="G59" s="150"/>
      <c r="H59" s="150"/>
      <c r="I59" s="194"/>
      <c r="J59" s="194"/>
      <c r="K59" s="194"/>
      <c r="L59" s="194"/>
      <c r="M59" s="149"/>
      <c r="N59" s="149"/>
      <c r="O59" s="149"/>
      <c r="P59" s="149"/>
      <c r="Q59" s="149"/>
      <c r="R59" s="149"/>
      <c r="S59" s="149"/>
      <c r="T59" s="149"/>
      <c r="U59" s="149"/>
    </row>
    <row r="60" spans="1:21" s="124" customFormat="1" ht="18.75" x14ac:dyDescent="0.2">
      <c r="A60" s="177" t="s">
        <v>55</v>
      </c>
      <c r="B60" s="180"/>
      <c r="C60" s="167"/>
      <c r="D60" s="167"/>
      <c r="E60" s="167"/>
      <c r="F60" s="189"/>
      <c r="G60" s="189"/>
      <c r="H60" s="189"/>
      <c r="I60" s="196"/>
      <c r="J60" s="196"/>
      <c r="K60" s="196"/>
      <c r="L60" s="196"/>
      <c r="M60" s="151"/>
      <c r="N60" s="151"/>
      <c r="O60" s="151"/>
      <c r="P60" s="151"/>
      <c r="Q60" s="151"/>
      <c r="R60" s="151"/>
      <c r="S60" s="151"/>
      <c r="T60" s="151"/>
      <c r="U60" s="151"/>
    </row>
    <row r="61" spans="1:21" s="116" customFormat="1" ht="37.5" customHeight="1" x14ac:dyDescent="0.2">
      <c r="A61" s="181" t="s">
        <v>268</v>
      </c>
      <c r="B61" s="175" t="s">
        <v>56</v>
      </c>
      <c r="C61" s="175">
        <v>153</v>
      </c>
      <c r="D61" s="175">
        <v>154</v>
      </c>
      <c r="E61" s="176">
        <f>C61/D61*100</f>
        <v>99.350649350649363</v>
      </c>
      <c r="F61" s="150"/>
      <c r="G61" s="150"/>
      <c r="H61" s="150"/>
      <c r="I61" s="194"/>
      <c r="J61" s="194"/>
      <c r="K61" s="194"/>
      <c r="L61" s="194"/>
      <c r="M61" s="149"/>
      <c r="N61" s="149"/>
      <c r="O61" s="149"/>
      <c r="P61" s="149"/>
      <c r="Q61" s="149"/>
      <c r="R61" s="149"/>
      <c r="S61" s="149"/>
      <c r="T61" s="149"/>
      <c r="U61" s="149"/>
    </row>
    <row r="62" spans="1:21" s="116" customFormat="1" ht="37.5" x14ac:dyDescent="0.2">
      <c r="A62" s="181" t="s">
        <v>269</v>
      </c>
      <c r="B62" s="175" t="s">
        <v>26</v>
      </c>
      <c r="C62" s="175">
        <v>13.8</v>
      </c>
      <c r="D62" s="175">
        <v>14.7</v>
      </c>
      <c r="E62" s="176">
        <f>C62/D62*100</f>
        <v>93.877551020408163</v>
      </c>
      <c r="F62" s="150"/>
      <c r="G62" s="150"/>
      <c r="H62" s="150"/>
      <c r="I62" s="194"/>
      <c r="J62" s="194"/>
      <c r="K62" s="194"/>
      <c r="L62" s="194"/>
      <c r="M62" s="149"/>
      <c r="N62" s="149"/>
      <c r="O62" s="149"/>
      <c r="P62" s="149"/>
      <c r="Q62" s="149"/>
      <c r="R62" s="149"/>
      <c r="S62" s="149"/>
      <c r="T62" s="149"/>
      <c r="U62" s="149"/>
    </row>
    <row r="63" spans="1:21" s="116" customFormat="1" ht="19.5" x14ac:dyDescent="0.2">
      <c r="A63" s="163" t="s">
        <v>57</v>
      </c>
      <c r="B63" s="164" t="s">
        <v>24</v>
      </c>
      <c r="C63" s="165">
        <v>912518</v>
      </c>
      <c r="D63" s="165">
        <v>1899713</v>
      </c>
      <c r="E63" s="165">
        <f>C63/D63*100</f>
        <v>48.034518898380966</v>
      </c>
      <c r="F63" s="150"/>
      <c r="G63" s="150"/>
      <c r="H63" s="150"/>
      <c r="I63" s="194"/>
      <c r="J63" s="194"/>
      <c r="K63" s="194"/>
      <c r="L63" s="194"/>
      <c r="M63" s="149"/>
      <c r="N63" s="149"/>
      <c r="O63" s="149"/>
      <c r="P63" s="149"/>
      <c r="Q63" s="149"/>
      <c r="R63" s="149"/>
      <c r="S63" s="149"/>
      <c r="T63" s="149"/>
      <c r="U63" s="149"/>
    </row>
    <row r="64" spans="1:21" s="116" customFormat="1" ht="18.75" x14ac:dyDescent="0.2">
      <c r="A64" s="167" t="s">
        <v>58</v>
      </c>
      <c r="B64" s="167" t="s">
        <v>24</v>
      </c>
      <c r="C64" s="168">
        <v>158390</v>
      </c>
      <c r="D64" s="168">
        <v>1464338</v>
      </c>
      <c r="E64" s="176">
        <f>C64/D64*100</f>
        <v>10.81649182087742</v>
      </c>
      <c r="F64" s="150"/>
      <c r="G64" s="150"/>
      <c r="H64" s="150"/>
      <c r="I64" s="194"/>
      <c r="J64" s="194"/>
      <c r="K64" s="194"/>
      <c r="L64" s="194"/>
      <c r="M64" s="149"/>
      <c r="N64" s="149"/>
      <c r="O64" s="149"/>
      <c r="P64" s="149"/>
      <c r="Q64" s="149"/>
      <c r="R64" s="149"/>
      <c r="S64" s="149"/>
      <c r="T64" s="149"/>
      <c r="U64" s="149"/>
    </row>
    <row r="65" spans="1:21" s="116" customFormat="1" ht="18.75" customHeight="1" x14ac:dyDescent="0.2">
      <c r="A65" s="249" t="s">
        <v>59</v>
      </c>
      <c r="B65" s="249"/>
      <c r="C65" s="249"/>
      <c r="D65" s="249"/>
      <c r="E65" s="249"/>
      <c r="F65" s="150"/>
      <c r="G65" s="150"/>
      <c r="H65" s="150"/>
      <c r="I65" s="194"/>
      <c r="J65" s="194"/>
      <c r="K65" s="194"/>
      <c r="L65" s="194"/>
      <c r="M65" s="149"/>
      <c r="N65" s="149"/>
      <c r="O65" s="149"/>
      <c r="P65" s="149"/>
      <c r="Q65" s="149"/>
      <c r="R65" s="149"/>
      <c r="S65" s="149"/>
      <c r="T65" s="149"/>
      <c r="U65" s="149"/>
    </row>
    <row r="66" spans="1:21" s="116" customFormat="1" ht="78" x14ac:dyDescent="0.2">
      <c r="A66" s="163" t="s">
        <v>60</v>
      </c>
      <c r="B66" s="164" t="s">
        <v>61</v>
      </c>
      <c r="C66" s="165"/>
      <c r="D66" s="165"/>
      <c r="E66" s="176" t="e">
        <f>C66/D66*100</f>
        <v>#DIV/0!</v>
      </c>
      <c r="F66" s="150"/>
      <c r="G66" s="150"/>
      <c r="H66" s="150"/>
      <c r="I66" s="194"/>
      <c r="J66" s="194"/>
      <c r="K66" s="194"/>
      <c r="L66" s="194"/>
      <c r="M66" s="149"/>
      <c r="N66" s="149"/>
      <c r="O66" s="149"/>
      <c r="P66" s="149"/>
      <c r="Q66" s="149"/>
      <c r="R66" s="149"/>
      <c r="S66" s="149"/>
      <c r="T66" s="149"/>
      <c r="U66" s="149"/>
    </row>
    <row r="67" spans="1:21" s="116" customFormat="1" ht="19.5" x14ac:dyDescent="0.2">
      <c r="A67" s="163" t="s">
        <v>62</v>
      </c>
      <c r="B67" s="182"/>
      <c r="C67" s="165"/>
      <c r="D67" s="165"/>
      <c r="E67" s="164"/>
      <c r="F67" s="150"/>
      <c r="G67" s="150"/>
      <c r="H67" s="150"/>
      <c r="I67" s="194"/>
      <c r="J67" s="194"/>
      <c r="K67" s="194"/>
      <c r="L67" s="194"/>
      <c r="M67" s="149"/>
      <c r="N67" s="149"/>
      <c r="O67" s="149"/>
      <c r="P67" s="149"/>
      <c r="Q67" s="149"/>
      <c r="R67" s="149"/>
      <c r="S67" s="149"/>
      <c r="T67" s="149"/>
      <c r="U67" s="149"/>
    </row>
    <row r="68" spans="1:21" s="116" customFormat="1" ht="18.75" x14ac:dyDescent="0.2">
      <c r="A68" s="169" t="s">
        <v>63</v>
      </c>
      <c r="B68" s="167" t="s">
        <v>64</v>
      </c>
      <c r="C68" s="168"/>
      <c r="D68" s="168"/>
      <c r="E68" s="168" t="e">
        <f>C68/D68*100</f>
        <v>#DIV/0!</v>
      </c>
      <c r="F68" s="150"/>
      <c r="G68" s="150"/>
      <c r="H68" s="150"/>
      <c r="I68" s="194"/>
      <c r="J68" s="194"/>
      <c r="K68" s="194"/>
      <c r="L68" s="194"/>
      <c r="M68" s="149"/>
      <c r="N68" s="149"/>
      <c r="O68" s="149"/>
      <c r="P68" s="149"/>
      <c r="Q68" s="149"/>
      <c r="R68" s="149"/>
      <c r="S68" s="149"/>
      <c r="T68" s="149"/>
      <c r="U68" s="149"/>
    </row>
    <row r="69" spans="1:21" s="116" customFormat="1" ht="18.75" x14ac:dyDescent="0.2">
      <c r="A69" s="167" t="s">
        <v>65</v>
      </c>
      <c r="B69" s="167" t="s">
        <v>26</v>
      </c>
      <c r="C69" s="168"/>
      <c r="D69" s="168"/>
      <c r="E69" s="168" t="e">
        <f>C69/D69*100</f>
        <v>#DIV/0!</v>
      </c>
      <c r="F69" s="150"/>
      <c r="G69" s="150"/>
      <c r="H69" s="150"/>
      <c r="I69" s="194"/>
      <c r="J69" s="194"/>
      <c r="K69" s="194"/>
      <c r="L69" s="194"/>
      <c r="M69" s="149"/>
      <c r="N69" s="149"/>
      <c r="O69" s="149"/>
      <c r="P69" s="149"/>
      <c r="Q69" s="149"/>
      <c r="R69" s="149"/>
      <c r="S69" s="149"/>
      <c r="T69" s="149"/>
      <c r="U69" s="149"/>
    </row>
    <row r="70" spans="1:21" s="116" customFormat="1" ht="18.75" x14ac:dyDescent="0.2">
      <c r="A70" s="169" t="s">
        <v>66</v>
      </c>
      <c r="B70" s="167" t="s">
        <v>64</v>
      </c>
      <c r="C70" s="168"/>
      <c r="D70" s="168"/>
      <c r="E70" s="168" t="e">
        <f>C70/D70*100</f>
        <v>#DIV/0!</v>
      </c>
      <c r="F70" s="150"/>
      <c r="G70" s="150"/>
      <c r="H70" s="150"/>
      <c r="I70" s="194"/>
      <c r="J70" s="194"/>
      <c r="K70" s="194"/>
      <c r="L70" s="194"/>
      <c r="M70" s="149"/>
      <c r="N70" s="149"/>
      <c r="O70" s="149"/>
      <c r="P70" s="149"/>
      <c r="Q70" s="149"/>
      <c r="R70" s="149"/>
      <c r="S70" s="149"/>
      <c r="T70" s="149"/>
      <c r="U70" s="149"/>
    </row>
    <row r="71" spans="1:21" s="116" customFormat="1" ht="21" customHeight="1" x14ac:dyDescent="0.2">
      <c r="A71" s="169" t="s">
        <v>260</v>
      </c>
      <c r="B71" s="167" t="s">
        <v>26</v>
      </c>
      <c r="C71" s="168"/>
      <c r="D71" s="168"/>
      <c r="E71" s="168" t="e">
        <f>C71/D71*100</f>
        <v>#DIV/0!</v>
      </c>
      <c r="F71" s="150"/>
      <c r="G71" s="150"/>
      <c r="H71" s="150"/>
      <c r="I71" s="194"/>
      <c r="J71" s="194"/>
      <c r="K71" s="194"/>
      <c r="L71" s="194"/>
      <c r="M71" s="149"/>
      <c r="N71" s="149"/>
      <c r="O71" s="149"/>
      <c r="P71" s="149"/>
      <c r="Q71" s="149"/>
      <c r="R71" s="149"/>
      <c r="S71" s="149"/>
      <c r="T71" s="149"/>
      <c r="U71" s="149"/>
    </row>
    <row r="72" spans="1:21" s="116" customFormat="1" ht="19.5" x14ac:dyDescent="0.2">
      <c r="A72" s="163" t="s">
        <v>67</v>
      </c>
      <c r="B72" s="167"/>
      <c r="C72" s="168"/>
      <c r="D72" s="168"/>
      <c r="E72" s="167"/>
      <c r="F72" s="150"/>
      <c r="G72" s="150"/>
      <c r="H72" s="150"/>
      <c r="I72" s="194"/>
      <c r="J72" s="194"/>
      <c r="K72" s="194"/>
      <c r="L72" s="194"/>
      <c r="M72" s="149"/>
      <c r="N72" s="149"/>
      <c r="O72" s="149"/>
      <c r="P72" s="149"/>
      <c r="Q72" s="149"/>
      <c r="R72" s="149"/>
      <c r="S72" s="149"/>
      <c r="T72" s="149"/>
      <c r="U72" s="149"/>
    </row>
    <row r="73" spans="1:21" s="116" customFormat="1" ht="37.5" x14ac:dyDescent="0.2">
      <c r="A73" s="169" t="s">
        <v>68</v>
      </c>
      <c r="B73" s="167" t="s">
        <v>64</v>
      </c>
      <c r="C73" s="168"/>
      <c r="D73" s="168"/>
      <c r="E73" s="168" t="e">
        <f t="shared" ref="E73:E81" si="1">C73/D73*100</f>
        <v>#DIV/0!</v>
      </c>
      <c r="F73" s="150"/>
      <c r="G73" s="150"/>
      <c r="H73" s="150"/>
      <c r="I73" s="194"/>
      <c r="J73" s="194"/>
      <c r="K73" s="194"/>
      <c r="L73" s="194"/>
      <c r="M73" s="149"/>
      <c r="N73" s="149"/>
      <c r="O73" s="149"/>
      <c r="P73" s="149"/>
      <c r="Q73" s="149"/>
      <c r="R73" s="149"/>
      <c r="S73" s="149"/>
      <c r="T73" s="149"/>
      <c r="U73" s="149"/>
    </row>
    <row r="74" spans="1:21" s="116" customFormat="1" ht="18.75" x14ac:dyDescent="0.2">
      <c r="A74" s="167" t="s">
        <v>65</v>
      </c>
      <c r="B74" s="167" t="s">
        <v>26</v>
      </c>
      <c r="C74" s="168"/>
      <c r="D74" s="168"/>
      <c r="E74" s="168" t="e">
        <f t="shared" si="1"/>
        <v>#DIV/0!</v>
      </c>
      <c r="F74" s="150"/>
      <c r="G74" s="150"/>
      <c r="H74" s="150"/>
      <c r="I74" s="194"/>
      <c r="J74" s="194"/>
      <c r="K74" s="194"/>
      <c r="L74" s="194"/>
      <c r="M74" s="149"/>
      <c r="N74" s="149"/>
      <c r="O74" s="149"/>
      <c r="P74" s="149"/>
      <c r="Q74" s="149"/>
      <c r="R74" s="149"/>
      <c r="S74" s="149"/>
      <c r="T74" s="149"/>
      <c r="U74" s="149"/>
    </row>
    <row r="75" spans="1:21" s="116" customFormat="1" ht="18.75" x14ac:dyDescent="0.2">
      <c r="A75" s="169" t="s">
        <v>69</v>
      </c>
      <c r="B75" s="167" t="s">
        <v>64</v>
      </c>
      <c r="C75" s="168"/>
      <c r="D75" s="168"/>
      <c r="E75" s="168" t="e">
        <f t="shared" si="1"/>
        <v>#DIV/0!</v>
      </c>
      <c r="F75" s="150"/>
      <c r="G75" s="150"/>
      <c r="H75" s="150"/>
      <c r="I75" s="194"/>
      <c r="J75" s="194"/>
      <c r="K75" s="194"/>
      <c r="L75" s="194"/>
      <c r="M75" s="149"/>
      <c r="N75" s="149"/>
      <c r="O75" s="149"/>
      <c r="P75" s="149"/>
      <c r="Q75" s="149"/>
      <c r="R75" s="149"/>
      <c r="S75" s="149"/>
      <c r="T75" s="149"/>
      <c r="U75" s="149"/>
    </row>
    <row r="76" spans="1:21" s="116" customFormat="1" ht="18.75" x14ac:dyDescent="0.2">
      <c r="A76" s="167" t="s">
        <v>65</v>
      </c>
      <c r="B76" s="167" t="s">
        <v>26</v>
      </c>
      <c r="C76" s="168"/>
      <c r="D76" s="168"/>
      <c r="E76" s="168" t="e">
        <f t="shared" si="1"/>
        <v>#DIV/0!</v>
      </c>
      <c r="F76" s="150"/>
      <c r="G76" s="150"/>
      <c r="H76" s="150"/>
      <c r="I76" s="194"/>
      <c r="J76" s="194"/>
      <c r="K76" s="194"/>
      <c r="L76" s="194"/>
      <c r="M76" s="149"/>
      <c r="N76" s="149"/>
      <c r="O76" s="149"/>
      <c r="P76" s="149"/>
      <c r="Q76" s="149"/>
      <c r="R76" s="149"/>
      <c r="S76" s="149"/>
      <c r="T76" s="149"/>
      <c r="U76" s="149"/>
    </row>
    <row r="77" spans="1:21" s="116" customFormat="1" ht="18.75" x14ac:dyDescent="0.2">
      <c r="A77" s="169" t="s">
        <v>70</v>
      </c>
      <c r="B77" s="167" t="s">
        <v>64</v>
      </c>
      <c r="C77" s="168"/>
      <c r="D77" s="168"/>
      <c r="E77" s="168" t="e">
        <f t="shared" si="1"/>
        <v>#DIV/0!</v>
      </c>
      <c r="F77" s="150"/>
      <c r="G77" s="150"/>
      <c r="H77" s="150"/>
      <c r="I77" s="194"/>
      <c r="J77" s="194"/>
      <c r="K77" s="194"/>
      <c r="L77" s="194"/>
      <c r="M77" s="149"/>
      <c r="N77" s="149"/>
      <c r="O77" s="149"/>
      <c r="P77" s="149"/>
      <c r="Q77" s="149"/>
      <c r="R77" s="149"/>
      <c r="S77" s="149"/>
      <c r="T77" s="149"/>
      <c r="U77" s="149"/>
    </row>
    <row r="78" spans="1:21" s="116" customFormat="1" ht="18.75" x14ac:dyDescent="0.2">
      <c r="A78" s="167" t="s">
        <v>65</v>
      </c>
      <c r="B78" s="167" t="s">
        <v>26</v>
      </c>
      <c r="C78" s="168"/>
      <c r="D78" s="168"/>
      <c r="E78" s="168" t="e">
        <f t="shared" si="1"/>
        <v>#DIV/0!</v>
      </c>
      <c r="F78" s="150"/>
      <c r="G78" s="150"/>
      <c r="H78" s="150"/>
      <c r="I78" s="194"/>
      <c r="J78" s="194"/>
      <c r="K78" s="194"/>
      <c r="L78" s="194"/>
      <c r="M78" s="149"/>
      <c r="N78" s="149"/>
      <c r="O78" s="149"/>
      <c r="P78" s="149"/>
      <c r="Q78" s="149"/>
      <c r="R78" s="149"/>
      <c r="S78" s="149"/>
      <c r="T78" s="149"/>
      <c r="U78" s="149"/>
    </row>
    <row r="79" spans="1:21" s="116" customFormat="1" ht="42.75" customHeight="1" x14ac:dyDescent="0.2">
      <c r="A79" s="163" t="s">
        <v>71</v>
      </c>
      <c r="B79" s="164" t="s">
        <v>61</v>
      </c>
      <c r="C79" s="165"/>
      <c r="D79" s="165"/>
      <c r="E79" s="165" t="e">
        <f t="shared" si="1"/>
        <v>#DIV/0!</v>
      </c>
      <c r="F79" s="150"/>
      <c r="G79" s="150"/>
      <c r="H79" s="150"/>
      <c r="I79" s="194"/>
      <c r="J79" s="194"/>
      <c r="K79" s="194"/>
      <c r="L79" s="194"/>
      <c r="M79" s="149"/>
      <c r="N79" s="149"/>
      <c r="O79" s="149"/>
      <c r="P79" s="149"/>
      <c r="Q79" s="149"/>
      <c r="R79" s="149"/>
      <c r="S79" s="149"/>
      <c r="T79" s="149"/>
      <c r="U79" s="149"/>
    </row>
    <row r="80" spans="1:21" s="116" customFormat="1" ht="39" x14ac:dyDescent="0.2">
      <c r="A80" s="163" t="s">
        <v>72</v>
      </c>
      <c r="B80" s="164" t="s">
        <v>26</v>
      </c>
      <c r="C80" s="165"/>
      <c r="D80" s="165"/>
      <c r="E80" s="165" t="e">
        <f t="shared" si="1"/>
        <v>#DIV/0!</v>
      </c>
      <c r="F80" s="150"/>
      <c r="G80" s="150"/>
      <c r="H80" s="150"/>
      <c r="I80" s="194"/>
      <c r="J80" s="194"/>
      <c r="K80" s="194"/>
      <c r="L80" s="194"/>
      <c r="M80" s="149"/>
      <c r="N80" s="149"/>
      <c r="O80" s="149"/>
      <c r="P80" s="149"/>
      <c r="Q80" s="149"/>
      <c r="R80" s="149"/>
      <c r="S80" s="149"/>
      <c r="T80" s="149"/>
      <c r="U80" s="149"/>
    </row>
    <row r="81" spans="1:21" s="116" customFormat="1" ht="39" x14ac:dyDescent="0.2">
      <c r="A81" s="163" t="s">
        <v>73</v>
      </c>
      <c r="B81" s="164" t="s">
        <v>26</v>
      </c>
      <c r="C81" s="165"/>
      <c r="D81" s="165"/>
      <c r="E81" s="165" t="e">
        <f t="shared" si="1"/>
        <v>#DIV/0!</v>
      </c>
      <c r="F81" s="150"/>
      <c r="G81" s="150"/>
      <c r="H81" s="150"/>
      <c r="I81" s="194"/>
      <c r="J81" s="194"/>
      <c r="K81" s="194"/>
      <c r="L81" s="194"/>
      <c r="M81" s="149"/>
      <c r="N81" s="149"/>
      <c r="O81" s="149"/>
      <c r="P81" s="149"/>
      <c r="Q81" s="149"/>
      <c r="R81" s="149"/>
      <c r="S81" s="149"/>
      <c r="T81" s="149"/>
      <c r="U81" s="149"/>
    </row>
    <row r="82" spans="1:21" s="116" customFormat="1" ht="18.75" customHeight="1" x14ac:dyDescent="0.2">
      <c r="A82" s="249" t="s">
        <v>74</v>
      </c>
      <c r="B82" s="249"/>
      <c r="C82" s="249"/>
      <c r="D82" s="249"/>
      <c r="E82" s="249"/>
      <c r="F82" s="150"/>
      <c r="G82" s="150"/>
      <c r="H82" s="150"/>
      <c r="I82" s="194"/>
      <c r="J82" s="194"/>
      <c r="K82" s="194"/>
      <c r="L82" s="194"/>
      <c r="M82" s="149"/>
      <c r="N82" s="149"/>
      <c r="O82" s="149"/>
      <c r="P82" s="149"/>
      <c r="Q82" s="149"/>
      <c r="R82" s="149"/>
      <c r="S82" s="149"/>
      <c r="T82" s="149"/>
      <c r="U82" s="149"/>
    </row>
    <row r="83" spans="1:21" s="116" customFormat="1" ht="19.5" x14ac:dyDescent="0.2">
      <c r="A83" s="183" t="s">
        <v>75</v>
      </c>
      <c r="B83" s="164" t="s">
        <v>76</v>
      </c>
      <c r="C83" s="184">
        <v>19.46</v>
      </c>
      <c r="D83" s="184">
        <v>19.652999999999999</v>
      </c>
      <c r="E83" s="165">
        <f t="shared" ref="E83:E103" si="2">C83/D83*100</f>
        <v>99.017961634356084</v>
      </c>
      <c r="F83" s="150"/>
      <c r="G83" s="150"/>
      <c r="H83" s="150"/>
      <c r="I83" s="194"/>
      <c r="J83" s="194"/>
      <c r="K83" s="194"/>
      <c r="L83" s="194"/>
      <c r="M83" s="149"/>
      <c r="N83" s="149"/>
      <c r="O83" s="149"/>
      <c r="P83" s="149"/>
      <c r="Q83" s="149"/>
      <c r="R83" s="149"/>
      <c r="S83" s="149"/>
      <c r="T83" s="149"/>
      <c r="U83" s="149"/>
    </row>
    <row r="84" spans="1:21" s="116" customFormat="1" ht="19.5" x14ac:dyDescent="0.2">
      <c r="A84" s="163" t="s">
        <v>77</v>
      </c>
      <c r="B84" s="164" t="s">
        <v>64</v>
      </c>
      <c r="C84" s="184"/>
      <c r="D84" s="184"/>
      <c r="E84" s="165" t="e">
        <f t="shared" si="2"/>
        <v>#DIV/0!</v>
      </c>
      <c r="F84" s="250"/>
      <c r="G84" s="150"/>
      <c r="H84" s="150"/>
      <c r="I84" s="194"/>
      <c r="J84" s="194"/>
      <c r="K84" s="194"/>
      <c r="L84" s="194"/>
      <c r="M84" s="149"/>
      <c r="N84" s="149"/>
      <c r="O84" s="149"/>
      <c r="P84" s="149"/>
      <c r="Q84" s="149"/>
      <c r="R84" s="149"/>
      <c r="S84" s="149"/>
      <c r="T84" s="149"/>
      <c r="U84" s="149"/>
    </row>
    <row r="85" spans="1:21" s="116" customFormat="1" ht="18.75" x14ac:dyDescent="0.2">
      <c r="A85" s="169" t="s">
        <v>78</v>
      </c>
      <c r="B85" s="167" t="s">
        <v>64</v>
      </c>
      <c r="C85" s="185"/>
      <c r="D85" s="185"/>
      <c r="E85" s="176" t="e">
        <f t="shared" si="2"/>
        <v>#DIV/0!</v>
      </c>
      <c r="F85" s="250"/>
      <c r="G85" s="150"/>
      <c r="H85" s="150"/>
      <c r="I85" s="194"/>
      <c r="J85" s="194"/>
      <c r="K85" s="194"/>
      <c r="L85" s="194"/>
      <c r="M85" s="149"/>
      <c r="N85" s="149"/>
      <c r="O85" s="149"/>
      <c r="P85" s="149"/>
      <c r="Q85" s="149"/>
      <c r="R85" s="149"/>
      <c r="S85" s="149"/>
      <c r="T85" s="149"/>
      <c r="U85" s="149"/>
    </row>
    <row r="86" spans="1:21" s="116" customFormat="1" ht="19.5" x14ac:dyDescent="0.2">
      <c r="A86" s="163" t="s">
        <v>79</v>
      </c>
      <c r="B86" s="164" t="s">
        <v>64</v>
      </c>
      <c r="C86" s="184"/>
      <c r="D86" s="184"/>
      <c r="E86" s="165" t="e">
        <f t="shared" si="2"/>
        <v>#DIV/0!</v>
      </c>
      <c r="F86" s="250"/>
      <c r="G86" s="150"/>
      <c r="H86" s="150"/>
      <c r="I86" s="194"/>
      <c r="J86" s="194"/>
      <c r="K86" s="194"/>
      <c r="L86" s="194"/>
      <c r="M86" s="149"/>
      <c r="N86" s="149"/>
      <c r="O86" s="149"/>
      <c r="P86" s="149"/>
      <c r="Q86" s="149"/>
      <c r="R86" s="149"/>
      <c r="S86" s="149"/>
      <c r="T86" s="149"/>
      <c r="U86" s="149"/>
    </row>
    <row r="87" spans="1:21" s="116" customFormat="1" ht="19.5" x14ac:dyDescent="0.2">
      <c r="A87" s="163" t="s">
        <v>80</v>
      </c>
      <c r="B87" s="164" t="s">
        <v>64</v>
      </c>
      <c r="C87" s="184"/>
      <c r="D87" s="184"/>
      <c r="E87" s="165" t="e">
        <f t="shared" si="2"/>
        <v>#DIV/0!</v>
      </c>
      <c r="F87" s="250"/>
      <c r="G87" s="150"/>
      <c r="H87" s="150"/>
      <c r="I87" s="194"/>
      <c r="J87" s="194"/>
      <c r="K87" s="194"/>
      <c r="L87" s="194"/>
      <c r="M87" s="149"/>
      <c r="N87" s="149"/>
      <c r="O87" s="149"/>
      <c r="P87" s="149"/>
      <c r="Q87" s="149"/>
      <c r="R87" s="149"/>
      <c r="S87" s="149"/>
      <c r="T87" s="149"/>
      <c r="U87" s="149"/>
    </row>
    <row r="88" spans="1:21" s="116" customFormat="1" ht="18.75" x14ac:dyDescent="0.2">
      <c r="A88" s="169" t="s">
        <v>81</v>
      </c>
      <c r="B88" s="167" t="s">
        <v>64</v>
      </c>
      <c r="C88" s="185"/>
      <c r="D88" s="185"/>
      <c r="E88" s="176" t="e">
        <f t="shared" si="2"/>
        <v>#DIV/0!</v>
      </c>
      <c r="F88" s="250"/>
      <c r="G88" s="150"/>
      <c r="H88" s="150"/>
      <c r="I88" s="194"/>
      <c r="J88" s="194"/>
      <c r="K88" s="194"/>
      <c r="L88" s="194"/>
      <c r="M88" s="149"/>
      <c r="N88" s="149"/>
      <c r="O88" s="149"/>
      <c r="P88" s="149"/>
      <c r="Q88" s="149"/>
      <c r="R88" s="149"/>
      <c r="S88" s="149"/>
      <c r="T88" s="149"/>
      <c r="U88" s="149"/>
    </row>
    <row r="89" spans="1:21" s="116" customFormat="1" ht="58.5" x14ac:dyDescent="0.2">
      <c r="A89" s="163" t="s">
        <v>82</v>
      </c>
      <c r="B89" s="164" t="s">
        <v>26</v>
      </c>
      <c r="C89" s="170"/>
      <c r="D89" s="170"/>
      <c r="E89" s="165" t="e">
        <f t="shared" si="2"/>
        <v>#DIV/0!</v>
      </c>
      <c r="F89" s="150"/>
      <c r="G89" s="150"/>
      <c r="H89" s="150"/>
      <c r="I89" s="194"/>
      <c r="J89" s="194"/>
      <c r="K89" s="194"/>
      <c r="L89" s="194"/>
      <c r="M89" s="149"/>
      <c r="N89" s="149"/>
      <c r="O89" s="149"/>
      <c r="P89" s="149"/>
      <c r="Q89" s="149"/>
      <c r="R89" s="149"/>
      <c r="S89" s="149"/>
      <c r="T89" s="149"/>
      <c r="U89" s="149"/>
    </row>
    <row r="90" spans="1:21" s="116" customFormat="1" ht="37.5" x14ac:dyDescent="0.2">
      <c r="A90" s="169" t="s">
        <v>83</v>
      </c>
      <c r="B90" s="167" t="s">
        <v>26</v>
      </c>
      <c r="C90" s="168"/>
      <c r="D90" s="168"/>
      <c r="E90" s="168" t="e">
        <f t="shared" si="2"/>
        <v>#DIV/0!</v>
      </c>
      <c r="F90" s="150"/>
      <c r="G90" s="150"/>
      <c r="H90" s="150"/>
      <c r="I90" s="194"/>
      <c r="J90" s="194"/>
      <c r="K90" s="194"/>
      <c r="L90" s="194"/>
      <c r="M90" s="149"/>
      <c r="N90" s="149"/>
      <c r="O90" s="149"/>
      <c r="P90" s="149"/>
      <c r="Q90" s="149"/>
      <c r="R90" s="149"/>
      <c r="S90" s="149"/>
      <c r="T90" s="149"/>
      <c r="U90" s="149"/>
    </row>
    <row r="91" spans="1:21" s="116" customFormat="1" ht="42" customHeight="1" x14ac:dyDescent="0.2">
      <c r="A91" s="169" t="s">
        <v>12</v>
      </c>
      <c r="B91" s="167" t="s">
        <v>26</v>
      </c>
      <c r="C91" s="168"/>
      <c r="D91" s="168"/>
      <c r="E91" s="168" t="e">
        <f t="shared" si="2"/>
        <v>#DIV/0!</v>
      </c>
      <c r="F91" s="150"/>
      <c r="G91" s="150"/>
      <c r="H91" s="150"/>
      <c r="I91" s="194"/>
      <c r="J91" s="194"/>
      <c r="K91" s="194"/>
      <c r="L91" s="194"/>
      <c r="M91" s="149"/>
      <c r="N91" s="149"/>
      <c r="O91" s="149"/>
      <c r="P91" s="149"/>
      <c r="Q91" s="149"/>
      <c r="R91" s="149"/>
      <c r="S91" s="149"/>
      <c r="T91" s="149"/>
      <c r="U91" s="149"/>
    </row>
    <row r="92" spans="1:21" s="116" customFormat="1" ht="18.75" x14ac:dyDescent="0.2">
      <c r="A92" s="169" t="s">
        <v>13</v>
      </c>
      <c r="B92" s="167" t="s">
        <v>26</v>
      </c>
      <c r="C92" s="168"/>
      <c r="D92" s="168"/>
      <c r="E92" s="168" t="e">
        <f t="shared" si="2"/>
        <v>#DIV/0!</v>
      </c>
      <c r="F92" s="150"/>
      <c r="G92" s="150"/>
      <c r="H92" s="150"/>
      <c r="I92" s="194"/>
      <c r="J92" s="194"/>
      <c r="K92" s="194"/>
      <c r="L92" s="194"/>
      <c r="M92" s="149"/>
      <c r="N92" s="149"/>
      <c r="O92" s="149"/>
      <c r="P92" s="149"/>
      <c r="Q92" s="149"/>
      <c r="R92" s="149"/>
      <c r="S92" s="149"/>
      <c r="T92" s="149"/>
      <c r="U92" s="149"/>
    </row>
    <row r="93" spans="1:21" s="116" customFormat="1" ht="18.75" x14ac:dyDescent="0.2">
      <c r="A93" s="169" t="s">
        <v>14</v>
      </c>
      <c r="B93" s="167" t="s">
        <v>26</v>
      </c>
      <c r="C93" s="168"/>
      <c r="D93" s="168"/>
      <c r="E93" s="168" t="e">
        <f t="shared" si="2"/>
        <v>#DIV/0!</v>
      </c>
      <c r="F93" s="150"/>
      <c r="G93" s="150"/>
      <c r="H93" s="150"/>
      <c r="I93" s="194"/>
      <c r="J93" s="194"/>
      <c r="K93" s="194"/>
      <c r="L93" s="194"/>
      <c r="M93" s="149"/>
      <c r="N93" s="149"/>
      <c r="O93" s="149"/>
      <c r="P93" s="149"/>
      <c r="Q93" s="149"/>
      <c r="R93" s="149"/>
      <c r="S93" s="149"/>
      <c r="T93" s="149"/>
      <c r="U93" s="149"/>
    </row>
    <row r="94" spans="1:21" s="116" customFormat="1" ht="18.75" x14ac:dyDescent="0.2">
      <c r="A94" s="169" t="s">
        <v>15</v>
      </c>
      <c r="B94" s="167" t="s">
        <v>26</v>
      </c>
      <c r="C94" s="168"/>
      <c r="D94" s="168"/>
      <c r="E94" s="168" t="e">
        <f t="shared" si="2"/>
        <v>#DIV/0!</v>
      </c>
      <c r="F94" s="150"/>
      <c r="G94" s="150"/>
      <c r="H94" s="150"/>
      <c r="I94" s="194"/>
      <c r="J94" s="194"/>
      <c r="K94" s="194"/>
      <c r="L94" s="194"/>
      <c r="M94" s="149"/>
      <c r="N94" s="149"/>
      <c r="O94" s="149"/>
      <c r="P94" s="149"/>
      <c r="Q94" s="149"/>
      <c r="R94" s="149"/>
      <c r="S94" s="149"/>
      <c r="T94" s="149"/>
      <c r="U94" s="149"/>
    </row>
    <row r="95" spans="1:21" s="116" customFormat="1" ht="18.75" x14ac:dyDescent="0.2">
      <c r="A95" s="169" t="s">
        <v>16</v>
      </c>
      <c r="B95" s="167" t="s">
        <v>26</v>
      </c>
      <c r="C95" s="168"/>
      <c r="D95" s="168"/>
      <c r="E95" s="168" t="e">
        <f t="shared" si="2"/>
        <v>#DIV/0!</v>
      </c>
      <c r="F95" s="150"/>
      <c r="G95" s="150"/>
      <c r="H95" s="150"/>
      <c r="I95" s="194"/>
      <c r="J95" s="194"/>
      <c r="K95" s="194"/>
      <c r="L95" s="194"/>
      <c r="M95" s="149"/>
      <c r="N95" s="149"/>
      <c r="O95" s="149"/>
      <c r="P95" s="149"/>
      <c r="Q95" s="149"/>
      <c r="R95" s="149"/>
      <c r="S95" s="149"/>
      <c r="T95" s="149"/>
      <c r="U95" s="149"/>
    </row>
    <row r="96" spans="1:21" s="116" customFormat="1" ht="37.5" x14ac:dyDescent="0.2">
      <c r="A96" s="169" t="s">
        <v>17</v>
      </c>
      <c r="B96" s="167" t="s">
        <v>26</v>
      </c>
      <c r="C96" s="168"/>
      <c r="D96" s="168"/>
      <c r="E96" s="168" t="e">
        <f t="shared" si="2"/>
        <v>#DIV/0!</v>
      </c>
      <c r="F96" s="150"/>
      <c r="G96" s="150"/>
      <c r="H96" s="150"/>
      <c r="I96" s="194"/>
      <c r="J96" s="194"/>
      <c r="K96" s="194"/>
      <c r="L96" s="194"/>
      <c r="M96" s="149"/>
      <c r="N96" s="149"/>
      <c r="O96" s="149"/>
      <c r="P96" s="149"/>
      <c r="Q96" s="149"/>
      <c r="R96" s="149"/>
      <c r="S96" s="149"/>
      <c r="T96" s="149"/>
      <c r="U96" s="149"/>
    </row>
    <row r="97" spans="1:21" s="116" customFormat="1" ht="59.25" customHeight="1" x14ac:dyDescent="0.2">
      <c r="A97" s="169" t="s">
        <v>18</v>
      </c>
      <c r="B97" s="167" t="s">
        <v>26</v>
      </c>
      <c r="C97" s="168"/>
      <c r="D97" s="168"/>
      <c r="E97" s="168" t="e">
        <f t="shared" si="2"/>
        <v>#DIV/0!</v>
      </c>
      <c r="F97" s="150"/>
      <c r="G97" s="150"/>
      <c r="H97" s="150"/>
      <c r="I97" s="194"/>
      <c r="J97" s="194"/>
      <c r="K97" s="194"/>
      <c r="L97" s="194"/>
      <c r="M97" s="149"/>
      <c r="N97" s="149"/>
      <c r="O97" s="149"/>
      <c r="P97" s="149"/>
      <c r="Q97" s="149"/>
      <c r="R97" s="149"/>
      <c r="S97" s="149"/>
      <c r="T97" s="149"/>
      <c r="U97" s="149"/>
    </row>
    <row r="98" spans="1:21" s="116" customFormat="1" ht="18.75" x14ac:dyDescent="0.2">
      <c r="A98" s="169" t="s">
        <v>247</v>
      </c>
      <c r="B98" s="167" t="s">
        <v>26</v>
      </c>
      <c r="C98" s="168"/>
      <c r="D98" s="168"/>
      <c r="E98" s="168" t="e">
        <f t="shared" si="2"/>
        <v>#DIV/0!</v>
      </c>
      <c r="F98" s="150"/>
      <c r="G98" s="150"/>
      <c r="H98" s="150"/>
      <c r="I98" s="194"/>
      <c r="J98" s="194"/>
      <c r="K98" s="194"/>
      <c r="L98" s="194"/>
      <c r="M98" s="149"/>
      <c r="N98" s="149"/>
      <c r="O98" s="149"/>
      <c r="P98" s="149"/>
      <c r="Q98" s="149"/>
      <c r="R98" s="149"/>
      <c r="S98" s="149"/>
      <c r="T98" s="149"/>
      <c r="U98" s="149"/>
    </row>
    <row r="99" spans="1:21" s="116" customFormat="1" ht="37.5" x14ac:dyDescent="0.2">
      <c r="A99" s="169" t="s">
        <v>52</v>
      </c>
      <c r="B99" s="167" t="s">
        <v>26</v>
      </c>
      <c r="C99" s="168"/>
      <c r="D99" s="168"/>
      <c r="E99" s="168" t="e">
        <f t="shared" si="2"/>
        <v>#DIV/0!</v>
      </c>
      <c r="F99" s="150"/>
      <c r="G99" s="150"/>
      <c r="H99" s="150"/>
      <c r="I99" s="194"/>
      <c r="J99" s="194"/>
      <c r="K99" s="194"/>
      <c r="L99" s="194"/>
      <c r="M99" s="149"/>
      <c r="N99" s="149"/>
      <c r="O99" s="149"/>
      <c r="P99" s="149"/>
      <c r="Q99" s="149"/>
      <c r="R99" s="149"/>
      <c r="S99" s="149"/>
      <c r="T99" s="149"/>
      <c r="U99" s="149"/>
    </row>
    <row r="100" spans="1:21" s="116" customFormat="1" ht="18.75" x14ac:dyDescent="0.2">
      <c r="A100" s="169" t="s">
        <v>20</v>
      </c>
      <c r="B100" s="167" t="s">
        <v>26</v>
      </c>
      <c r="C100" s="168"/>
      <c r="D100" s="168"/>
      <c r="E100" s="168" t="e">
        <f t="shared" si="2"/>
        <v>#DIV/0!</v>
      </c>
      <c r="F100" s="150"/>
      <c r="G100" s="150"/>
      <c r="H100" s="150"/>
      <c r="I100" s="194"/>
      <c r="J100" s="194"/>
      <c r="K100" s="194"/>
      <c r="L100" s="194"/>
      <c r="M100" s="149"/>
      <c r="N100" s="149"/>
      <c r="O100" s="149"/>
      <c r="P100" s="149"/>
      <c r="Q100" s="149"/>
      <c r="R100" s="149"/>
      <c r="S100" s="149"/>
      <c r="T100" s="149"/>
      <c r="U100" s="149"/>
    </row>
    <row r="101" spans="1:21" s="116" customFormat="1" ht="18.75" x14ac:dyDescent="0.2">
      <c r="A101" s="169" t="s">
        <v>21</v>
      </c>
      <c r="B101" s="167" t="s">
        <v>26</v>
      </c>
      <c r="C101" s="168"/>
      <c r="D101" s="168"/>
      <c r="E101" s="168" t="e">
        <f t="shared" si="2"/>
        <v>#DIV/0!</v>
      </c>
      <c r="F101" s="150"/>
      <c r="G101" s="150"/>
      <c r="H101" s="150"/>
      <c r="I101" s="194"/>
      <c r="J101" s="194"/>
      <c r="K101" s="194"/>
      <c r="L101" s="194"/>
      <c r="M101" s="149"/>
      <c r="N101" s="149"/>
      <c r="O101" s="149"/>
      <c r="P101" s="149"/>
      <c r="Q101" s="149"/>
      <c r="R101" s="149"/>
      <c r="S101" s="149"/>
      <c r="T101" s="149"/>
      <c r="U101" s="149"/>
    </row>
    <row r="102" spans="1:21" s="116" customFormat="1" ht="18.75" x14ac:dyDescent="0.2">
      <c r="A102" s="169" t="s">
        <v>22</v>
      </c>
      <c r="B102" s="167" t="s">
        <v>26</v>
      </c>
      <c r="C102" s="186"/>
      <c r="D102" s="186"/>
      <c r="E102" s="168" t="e">
        <f t="shared" si="2"/>
        <v>#DIV/0!</v>
      </c>
      <c r="F102" s="150"/>
      <c r="G102" s="150"/>
      <c r="H102" s="150"/>
      <c r="I102" s="194"/>
      <c r="J102" s="194"/>
      <c r="K102" s="194"/>
      <c r="L102" s="194"/>
      <c r="M102" s="149"/>
      <c r="N102" s="149"/>
      <c r="O102" s="149"/>
      <c r="P102" s="149"/>
      <c r="Q102" s="149"/>
      <c r="R102" s="149"/>
      <c r="S102" s="149"/>
      <c r="T102" s="149"/>
      <c r="U102" s="149"/>
    </row>
    <row r="103" spans="1:21" s="116" customFormat="1" ht="81.75" customHeight="1" x14ac:dyDescent="0.2">
      <c r="A103" s="169" t="s">
        <v>84</v>
      </c>
      <c r="B103" s="167" t="s">
        <v>26</v>
      </c>
      <c r="C103" s="168"/>
      <c r="D103" s="168"/>
      <c r="E103" s="168" t="e">
        <f t="shared" si="2"/>
        <v>#DIV/0!</v>
      </c>
      <c r="F103" s="150"/>
      <c r="G103" s="150"/>
      <c r="H103" s="150"/>
      <c r="I103" s="194"/>
      <c r="J103" s="194"/>
      <c r="K103" s="194"/>
      <c r="L103" s="194"/>
      <c r="M103" s="149"/>
      <c r="N103" s="149"/>
      <c r="O103" s="149"/>
      <c r="P103" s="149"/>
      <c r="Q103" s="149"/>
      <c r="R103" s="149"/>
      <c r="S103" s="149"/>
      <c r="T103" s="149"/>
      <c r="U103" s="149"/>
    </row>
    <row r="104" spans="1:21" s="116" customFormat="1" ht="18.75" customHeight="1" x14ac:dyDescent="0.2">
      <c r="A104" s="249" t="s">
        <v>85</v>
      </c>
      <c r="B104" s="249"/>
      <c r="C104" s="249"/>
      <c r="D104" s="249"/>
      <c r="E104" s="249"/>
      <c r="F104" s="150"/>
      <c r="G104" s="150"/>
      <c r="H104" s="150"/>
      <c r="I104" s="194"/>
      <c r="J104" s="194"/>
      <c r="K104" s="194"/>
      <c r="L104" s="194"/>
      <c r="M104" s="149"/>
      <c r="N104" s="149"/>
      <c r="O104" s="149"/>
      <c r="P104" s="149"/>
      <c r="Q104" s="149"/>
      <c r="R104" s="149"/>
      <c r="S104" s="149"/>
      <c r="T104" s="149"/>
      <c r="U104" s="149"/>
    </row>
    <row r="105" spans="1:21" s="116" customFormat="1" ht="23.25" customHeight="1" x14ac:dyDescent="0.2">
      <c r="A105" s="163" t="s">
        <v>86</v>
      </c>
      <c r="B105" s="164" t="s">
        <v>76</v>
      </c>
      <c r="C105" s="234">
        <f>SUM(C111:C123)+C107</f>
        <v>4.3680000000000003</v>
      </c>
      <c r="D105" s="234">
        <f>SUM(D111:D123)+D107</f>
        <v>4.4856999999999996</v>
      </c>
      <c r="E105" s="170">
        <f>C105/D105*100</f>
        <v>97.376106293332171</v>
      </c>
      <c r="F105" s="150"/>
      <c r="G105" s="150"/>
      <c r="H105" s="150"/>
      <c r="I105" s="194"/>
      <c r="J105" s="194"/>
      <c r="K105" s="194"/>
      <c r="L105" s="194"/>
      <c r="M105" s="149"/>
      <c r="N105" s="149"/>
      <c r="O105" s="149"/>
      <c r="P105" s="149"/>
      <c r="Q105" s="149"/>
      <c r="R105" s="149"/>
      <c r="S105" s="149"/>
      <c r="T105" s="149"/>
      <c r="U105" s="149"/>
    </row>
    <row r="106" spans="1:21" s="116" customFormat="1" ht="19.5" x14ac:dyDescent="0.2">
      <c r="A106" s="163" t="s">
        <v>87</v>
      </c>
      <c r="B106" s="164"/>
      <c r="C106" s="234"/>
      <c r="D106" s="234"/>
      <c r="E106" s="170"/>
      <c r="F106" s="150"/>
      <c r="G106" s="150"/>
      <c r="H106" s="150"/>
      <c r="I106" s="194"/>
      <c r="J106" s="194"/>
      <c r="K106" s="194"/>
      <c r="L106" s="194"/>
      <c r="M106" s="149"/>
      <c r="N106" s="149"/>
      <c r="O106" s="149"/>
      <c r="P106" s="149"/>
      <c r="Q106" s="149"/>
      <c r="R106" s="149"/>
      <c r="S106" s="149"/>
      <c r="T106" s="149"/>
      <c r="U106" s="149"/>
    </row>
    <row r="107" spans="1:21" s="116" customFormat="1" ht="37.5" x14ac:dyDescent="0.2">
      <c r="A107" s="169" t="s">
        <v>88</v>
      </c>
      <c r="B107" s="167" t="s">
        <v>76</v>
      </c>
      <c r="C107" s="242">
        <f xml:space="preserve"> SUM(C108:C110)</f>
        <v>0.191</v>
      </c>
      <c r="D107" s="242">
        <f xml:space="preserve"> SUM(D108:D110)</f>
        <v>0.24099999999999999</v>
      </c>
      <c r="E107" s="179">
        <f t="shared" ref="E107:E124" si="3">C107/D107*100</f>
        <v>79.253112033195023</v>
      </c>
      <c r="F107" s="150"/>
      <c r="G107" s="150"/>
      <c r="H107" s="150"/>
      <c r="I107" s="194"/>
      <c r="J107" s="194"/>
      <c r="K107" s="194"/>
      <c r="L107" s="194"/>
      <c r="M107" s="149"/>
      <c r="N107" s="149"/>
      <c r="O107" s="149"/>
      <c r="P107" s="149"/>
      <c r="Q107" s="149"/>
      <c r="R107" s="149"/>
      <c r="S107" s="149"/>
      <c r="T107" s="149"/>
      <c r="U107" s="149"/>
    </row>
    <row r="108" spans="1:21" s="116" customFormat="1" ht="39" customHeight="1" x14ac:dyDescent="0.2">
      <c r="A108" s="169" t="s">
        <v>12</v>
      </c>
      <c r="B108" s="167" t="s">
        <v>76</v>
      </c>
      <c r="C108" s="185">
        <v>0.16600000000000001</v>
      </c>
      <c r="D108" s="185">
        <v>0.17299999999999999</v>
      </c>
      <c r="E108" s="179">
        <f t="shared" si="3"/>
        <v>95.953757225433534</v>
      </c>
      <c r="F108" s="150"/>
      <c r="G108" s="150"/>
      <c r="H108" s="150"/>
      <c r="I108" s="194"/>
      <c r="J108" s="194"/>
      <c r="K108" s="194"/>
      <c r="L108" s="194"/>
      <c r="M108" s="149"/>
      <c r="N108" s="149"/>
      <c r="O108" s="149"/>
      <c r="P108" s="149"/>
      <c r="Q108" s="149"/>
      <c r="R108" s="149"/>
      <c r="S108" s="149"/>
      <c r="T108" s="149"/>
      <c r="U108" s="149"/>
    </row>
    <row r="109" spans="1:21" s="116" customFormat="1" ht="18.75" x14ac:dyDescent="0.2">
      <c r="A109" s="169" t="s">
        <v>13</v>
      </c>
      <c r="B109" s="167" t="s">
        <v>76</v>
      </c>
      <c r="C109" s="242">
        <v>2.5000000000000001E-2</v>
      </c>
      <c r="D109" s="242">
        <v>6.8000000000000005E-2</v>
      </c>
      <c r="E109" s="179">
        <f t="shared" si="3"/>
        <v>36.764705882352935</v>
      </c>
      <c r="F109" s="150"/>
      <c r="G109" s="150"/>
      <c r="H109" s="150"/>
      <c r="I109" s="194"/>
      <c r="J109" s="194"/>
      <c r="K109" s="194"/>
      <c r="L109" s="194"/>
      <c r="M109" s="149"/>
      <c r="N109" s="149"/>
      <c r="O109" s="149"/>
      <c r="P109" s="149"/>
      <c r="Q109" s="149"/>
      <c r="R109" s="149"/>
      <c r="S109" s="149"/>
      <c r="T109" s="149"/>
      <c r="U109" s="149"/>
    </row>
    <row r="110" spans="1:21" s="116" customFormat="1" ht="18.75" x14ac:dyDescent="0.2">
      <c r="A110" s="169" t="s">
        <v>14</v>
      </c>
      <c r="B110" s="167" t="s">
        <v>76</v>
      </c>
      <c r="C110" s="242">
        <v>0</v>
      </c>
      <c r="D110" s="242">
        <v>0</v>
      </c>
      <c r="E110" s="179" t="e">
        <f t="shared" si="3"/>
        <v>#DIV/0!</v>
      </c>
      <c r="F110" s="150"/>
      <c r="G110" s="150"/>
      <c r="H110" s="150"/>
      <c r="I110" s="194"/>
      <c r="J110" s="194"/>
      <c r="K110" s="194"/>
      <c r="L110" s="194"/>
      <c r="M110" s="149"/>
      <c r="N110" s="149"/>
      <c r="O110" s="149"/>
      <c r="P110" s="149"/>
      <c r="Q110" s="149"/>
      <c r="R110" s="149"/>
      <c r="S110" s="149"/>
      <c r="T110" s="149"/>
      <c r="U110" s="149"/>
    </row>
    <row r="111" spans="1:21" s="116" customFormat="1" ht="18.75" x14ac:dyDescent="0.2">
      <c r="A111" s="169" t="s">
        <v>15</v>
      </c>
      <c r="B111" s="167" t="s">
        <v>76</v>
      </c>
      <c r="C111" s="242">
        <v>1.744</v>
      </c>
      <c r="D111" s="242">
        <v>1.736</v>
      </c>
      <c r="E111" s="179">
        <f t="shared" si="3"/>
        <v>100.46082949308757</v>
      </c>
      <c r="F111" s="150"/>
      <c r="G111" s="150"/>
      <c r="H111" s="150"/>
      <c r="I111" s="194"/>
      <c r="J111" s="194"/>
      <c r="K111" s="194"/>
      <c r="L111" s="194"/>
      <c r="M111" s="149"/>
      <c r="N111" s="149"/>
      <c r="O111" s="149"/>
      <c r="P111" s="149"/>
      <c r="Q111" s="149"/>
      <c r="R111" s="149"/>
      <c r="S111" s="149"/>
      <c r="T111" s="149"/>
      <c r="U111" s="149"/>
    </row>
    <row r="112" spans="1:21" s="116" customFormat="1" ht="18.75" x14ac:dyDescent="0.2">
      <c r="A112" s="169" t="s">
        <v>16</v>
      </c>
      <c r="B112" s="167" t="s">
        <v>76</v>
      </c>
      <c r="C112" s="242">
        <v>1.7999999999999999E-2</v>
      </c>
      <c r="D112" s="242">
        <v>1.7000000000000001E-2</v>
      </c>
      <c r="E112" s="179">
        <f t="shared" si="3"/>
        <v>105.88235294117645</v>
      </c>
      <c r="F112" s="150"/>
      <c r="G112" s="150"/>
      <c r="H112" s="150"/>
      <c r="I112" s="194"/>
      <c r="J112" s="194"/>
      <c r="K112" s="194"/>
      <c r="L112" s="194"/>
      <c r="M112" s="149"/>
      <c r="N112" s="149"/>
      <c r="O112" s="149"/>
      <c r="P112" s="149"/>
      <c r="Q112" s="149"/>
      <c r="R112" s="149"/>
      <c r="S112" s="149"/>
      <c r="T112" s="149"/>
      <c r="U112" s="149"/>
    </row>
    <row r="113" spans="1:21" s="116" customFormat="1" ht="40.5" customHeight="1" x14ac:dyDescent="0.2">
      <c r="A113" s="169" t="s">
        <v>17</v>
      </c>
      <c r="B113" s="167" t="s">
        <v>76</v>
      </c>
      <c r="C113" s="242">
        <v>0.221</v>
      </c>
      <c r="D113" s="242">
        <v>0.219</v>
      </c>
      <c r="E113" s="179">
        <f t="shared" si="3"/>
        <v>100.91324200913243</v>
      </c>
      <c r="F113" s="150"/>
      <c r="G113" s="150"/>
      <c r="H113" s="150"/>
      <c r="I113" s="194"/>
      <c r="J113" s="194"/>
      <c r="K113" s="194"/>
      <c r="L113" s="194"/>
      <c r="M113" s="149"/>
      <c r="N113" s="149"/>
      <c r="O113" s="149"/>
      <c r="P113" s="149"/>
      <c r="Q113" s="149"/>
      <c r="R113" s="149"/>
      <c r="S113" s="149"/>
      <c r="T113" s="149"/>
      <c r="U113" s="149"/>
    </row>
    <row r="114" spans="1:21" s="116" customFormat="1" ht="57.75" customHeight="1" x14ac:dyDescent="0.2">
      <c r="A114" s="169" t="s">
        <v>18</v>
      </c>
      <c r="B114" s="167" t="s">
        <v>76</v>
      </c>
      <c r="C114" s="242">
        <v>0</v>
      </c>
      <c r="D114" s="242">
        <v>0</v>
      </c>
      <c r="E114" s="179" t="e">
        <f t="shared" si="3"/>
        <v>#DIV/0!</v>
      </c>
      <c r="F114" s="150"/>
      <c r="G114" s="150"/>
      <c r="H114" s="150"/>
      <c r="I114" s="194"/>
      <c r="J114" s="194"/>
      <c r="K114" s="194"/>
      <c r="L114" s="194"/>
      <c r="M114" s="149"/>
      <c r="N114" s="149"/>
      <c r="O114" s="149"/>
      <c r="P114" s="149"/>
      <c r="Q114" s="149"/>
      <c r="R114" s="149"/>
      <c r="S114" s="149"/>
      <c r="T114" s="149"/>
      <c r="U114" s="149"/>
    </row>
    <row r="115" spans="1:21" s="116" customFormat="1" ht="18.75" x14ac:dyDescent="0.2">
      <c r="A115" s="169" t="s">
        <v>247</v>
      </c>
      <c r="B115" s="167" t="s">
        <v>76</v>
      </c>
      <c r="C115" s="242">
        <v>0</v>
      </c>
      <c r="D115" s="242">
        <v>0</v>
      </c>
      <c r="E115" s="179" t="e">
        <f t="shared" si="3"/>
        <v>#DIV/0!</v>
      </c>
      <c r="F115" s="150"/>
      <c r="G115" s="150"/>
      <c r="H115" s="150"/>
      <c r="I115" s="194"/>
      <c r="J115" s="194"/>
      <c r="K115" s="194"/>
      <c r="L115" s="194"/>
      <c r="M115" s="149"/>
      <c r="N115" s="149"/>
      <c r="O115" s="149"/>
      <c r="P115" s="149"/>
      <c r="Q115" s="149"/>
      <c r="R115" s="149"/>
      <c r="S115" s="149"/>
      <c r="T115" s="149"/>
      <c r="U115" s="149"/>
    </row>
    <row r="116" spans="1:21" s="116" customFormat="1" ht="37.5" x14ac:dyDescent="0.2">
      <c r="A116" s="169" t="s">
        <v>52</v>
      </c>
      <c r="B116" s="167" t="s">
        <v>76</v>
      </c>
      <c r="C116" s="242">
        <v>0.153</v>
      </c>
      <c r="D116" s="242">
        <v>0.17299999999999999</v>
      </c>
      <c r="E116" s="179">
        <f t="shared" si="3"/>
        <v>88.439306358381515</v>
      </c>
      <c r="F116" s="150"/>
      <c r="G116" s="150"/>
      <c r="H116" s="150"/>
      <c r="I116" s="194"/>
      <c r="J116" s="194"/>
      <c r="K116" s="194"/>
      <c r="L116" s="194"/>
      <c r="M116" s="149"/>
      <c r="N116" s="149"/>
      <c r="O116" s="149"/>
      <c r="P116" s="149"/>
      <c r="Q116" s="149"/>
      <c r="R116" s="149"/>
      <c r="S116" s="149"/>
      <c r="T116" s="149"/>
      <c r="U116" s="149"/>
    </row>
    <row r="117" spans="1:21" s="116" customFormat="1" ht="18.75" x14ac:dyDescent="0.2">
      <c r="A117" s="169" t="s">
        <v>20</v>
      </c>
      <c r="B117" s="167" t="s">
        <v>76</v>
      </c>
      <c r="C117" s="242">
        <v>0</v>
      </c>
      <c r="D117" s="242">
        <v>0</v>
      </c>
      <c r="E117" s="179" t="e">
        <f t="shared" si="3"/>
        <v>#DIV/0!</v>
      </c>
      <c r="F117" s="150"/>
      <c r="G117" s="150"/>
      <c r="H117" s="150"/>
      <c r="I117" s="194"/>
      <c r="J117" s="194"/>
      <c r="K117" s="194"/>
      <c r="L117" s="194"/>
      <c r="M117" s="149"/>
      <c r="N117" s="149"/>
      <c r="O117" s="149"/>
      <c r="P117" s="149"/>
      <c r="Q117" s="149"/>
      <c r="R117" s="149"/>
      <c r="S117" s="149"/>
      <c r="T117" s="149"/>
      <c r="U117" s="149"/>
    </row>
    <row r="118" spans="1:21" s="116" customFormat="1" ht="18.75" x14ac:dyDescent="0.2">
      <c r="A118" s="169" t="s">
        <v>21</v>
      </c>
      <c r="B118" s="167" t="s">
        <v>76</v>
      </c>
      <c r="C118" s="242">
        <v>0</v>
      </c>
      <c r="D118" s="242">
        <v>0</v>
      </c>
      <c r="E118" s="179" t="e">
        <f t="shared" si="3"/>
        <v>#DIV/0!</v>
      </c>
      <c r="F118" s="150"/>
      <c r="G118" s="150"/>
      <c r="H118" s="150"/>
      <c r="I118" s="194"/>
      <c r="J118" s="194"/>
      <c r="K118" s="194"/>
      <c r="L118" s="194"/>
      <c r="M118" s="149"/>
      <c r="N118" s="149"/>
      <c r="O118" s="149"/>
      <c r="P118" s="149"/>
      <c r="Q118" s="149"/>
      <c r="R118" s="149"/>
      <c r="S118" s="149"/>
      <c r="T118" s="149"/>
      <c r="U118" s="149"/>
    </row>
    <row r="119" spans="1:21" s="116" customFormat="1" ht="37.5" x14ac:dyDescent="0.2">
      <c r="A119" s="169" t="s">
        <v>89</v>
      </c>
      <c r="B119" s="167" t="s">
        <v>76</v>
      </c>
      <c r="C119" s="242">
        <v>0.32300000000000001</v>
      </c>
      <c r="D119" s="242">
        <v>0.32700000000000001</v>
      </c>
      <c r="E119" s="179">
        <f t="shared" si="3"/>
        <v>98.776758409785941</v>
      </c>
      <c r="F119" s="150"/>
      <c r="G119" s="150"/>
      <c r="H119" s="150"/>
      <c r="I119" s="194"/>
      <c r="J119" s="194"/>
      <c r="K119" s="194"/>
      <c r="L119" s="194"/>
      <c r="M119" s="149"/>
      <c r="N119" s="149"/>
      <c r="O119" s="149"/>
      <c r="P119" s="149"/>
      <c r="Q119" s="149"/>
      <c r="R119" s="149"/>
      <c r="S119" s="149"/>
      <c r="T119" s="149"/>
      <c r="U119" s="149"/>
    </row>
    <row r="120" spans="1:21" s="116" customFormat="1" ht="18.75" x14ac:dyDescent="0.2">
      <c r="A120" s="169" t="s">
        <v>90</v>
      </c>
      <c r="B120" s="167" t="s">
        <v>76</v>
      </c>
      <c r="C120" s="242">
        <v>1.29</v>
      </c>
      <c r="D120" s="242">
        <v>1.3240000000000001</v>
      </c>
      <c r="E120" s="179">
        <f t="shared" si="3"/>
        <v>97.432024169184288</v>
      </c>
      <c r="F120" s="150"/>
      <c r="G120" s="150"/>
      <c r="H120" s="150"/>
      <c r="I120" s="194"/>
      <c r="J120" s="194"/>
      <c r="K120" s="194"/>
      <c r="L120" s="194"/>
      <c r="M120" s="149"/>
      <c r="N120" s="149"/>
      <c r="O120" s="149"/>
      <c r="P120" s="149"/>
      <c r="Q120" s="149"/>
      <c r="R120" s="149"/>
      <c r="S120" s="149"/>
      <c r="T120" s="149"/>
      <c r="U120" s="149"/>
    </row>
    <row r="121" spans="1:21" s="116" customFormat="1" ht="18.75" x14ac:dyDescent="0.2">
      <c r="A121" s="169" t="s">
        <v>91</v>
      </c>
      <c r="B121" s="167" t="s">
        <v>76</v>
      </c>
      <c r="C121" s="242">
        <v>0.20499999999999999</v>
      </c>
      <c r="D121" s="242">
        <v>0.224</v>
      </c>
      <c r="E121" s="179">
        <f t="shared" si="3"/>
        <v>91.517857142857139</v>
      </c>
      <c r="F121" s="150"/>
      <c r="G121" s="150"/>
      <c r="H121" s="150"/>
      <c r="I121" s="194"/>
      <c r="J121" s="194"/>
      <c r="K121" s="194"/>
      <c r="L121" s="194"/>
      <c r="M121" s="149"/>
      <c r="N121" s="149"/>
      <c r="O121" s="149"/>
      <c r="P121" s="149"/>
      <c r="Q121" s="149"/>
      <c r="R121" s="149"/>
      <c r="S121" s="149"/>
      <c r="T121" s="149"/>
      <c r="U121" s="149"/>
    </row>
    <row r="122" spans="1:21" s="116" customFormat="1" ht="18.75" x14ac:dyDescent="0.2">
      <c r="A122" s="169" t="s">
        <v>232</v>
      </c>
      <c r="B122" s="167" t="s">
        <v>76</v>
      </c>
      <c r="C122" s="242">
        <v>0.161</v>
      </c>
      <c r="D122" s="242">
        <v>0.161</v>
      </c>
      <c r="E122" s="179">
        <f t="shared" si="3"/>
        <v>100</v>
      </c>
      <c r="F122" s="150"/>
      <c r="G122" s="150"/>
      <c r="H122" s="150"/>
      <c r="I122" s="194"/>
      <c r="J122" s="194"/>
      <c r="K122" s="194"/>
      <c r="L122" s="194"/>
      <c r="M122" s="149"/>
      <c r="N122" s="149"/>
      <c r="O122" s="149"/>
      <c r="P122" s="149"/>
      <c r="Q122" s="149"/>
      <c r="R122" s="149"/>
      <c r="S122" s="149"/>
      <c r="T122" s="149"/>
      <c r="U122" s="149"/>
    </row>
    <row r="123" spans="1:21" s="116" customFormat="1" ht="18.75" x14ac:dyDescent="0.2">
      <c r="A123" s="169" t="s">
        <v>261</v>
      </c>
      <c r="B123" s="167" t="s">
        <v>76</v>
      </c>
      <c r="C123" s="242">
        <v>6.2E-2</v>
      </c>
      <c r="D123" s="242">
        <v>6.3700000000000007E-2</v>
      </c>
      <c r="E123" s="179">
        <f t="shared" si="3"/>
        <v>97.331240188383035</v>
      </c>
      <c r="F123" s="150"/>
      <c r="G123" s="150"/>
      <c r="H123" s="150"/>
      <c r="I123" s="194"/>
      <c r="J123" s="194"/>
      <c r="K123" s="194"/>
      <c r="L123" s="194"/>
      <c r="M123" s="149"/>
      <c r="N123" s="149"/>
      <c r="O123" s="149"/>
      <c r="P123" s="149"/>
      <c r="Q123" s="149"/>
      <c r="R123" s="149"/>
      <c r="S123" s="149"/>
      <c r="T123" s="149"/>
      <c r="U123" s="149"/>
    </row>
    <row r="124" spans="1:21" s="116" customFormat="1" ht="78" customHeight="1" x14ac:dyDescent="0.2">
      <c r="A124" s="181" t="s">
        <v>229</v>
      </c>
      <c r="B124" s="175" t="s">
        <v>76</v>
      </c>
      <c r="C124" s="243">
        <f>C126+C128+C129+C130</f>
        <v>1.8660000000000001</v>
      </c>
      <c r="D124" s="243">
        <f>D126+D128+D129+D130</f>
        <v>1.901</v>
      </c>
      <c r="E124" s="187">
        <f t="shared" si="3"/>
        <v>98.158863755917949</v>
      </c>
      <c r="F124" s="150"/>
      <c r="G124" s="150"/>
      <c r="H124" s="150"/>
      <c r="I124" s="194"/>
      <c r="J124" s="194"/>
      <c r="K124" s="194"/>
      <c r="L124" s="194"/>
      <c r="M124" s="149"/>
      <c r="N124" s="149"/>
      <c r="O124" s="149"/>
      <c r="P124" s="149"/>
      <c r="Q124" s="149"/>
      <c r="R124" s="149"/>
      <c r="S124" s="149"/>
      <c r="T124" s="149"/>
      <c r="U124" s="149"/>
    </row>
    <row r="125" spans="1:21" s="116" customFormat="1" ht="18.75" x14ac:dyDescent="0.2">
      <c r="A125" s="166" t="s">
        <v>92</v>
      </c>
      <c r="B125" s="167"/>
      <c r="C125" s="235"/>
      <c r="D125" s="235"/>
      <c r="E125" s="179"/>
      <c r="F125" s="150"/>
      <c r="G125" s="150"/>
      <c r="H125" s="150"/>
      <c r="I125" s="194"/>
      <c r="J125" s="194"/>
      <c r="K125" s="194"/>
      <c r="L125" s="194"/>
      <c r="M125" s="149"/>
      <c r="N125" s="149"/>
      <c r="O125" s="149"/>
      <c r="P125" s="149"/>
      <c r="Q125" s="149"/>
      <c r="R125" s="149"/>
      <c r="S125" s="149"/>
      <c r="T125" s="149"/>
      <c r="U125" s="149"/>
    </row>
    <row r="126" spans="1:21" s="116" customFormat="1" ht="37.5" x14ac:dyDescent="0.2">
      <c r="A126" s="169" t="s">
        <v>231</v>
      </c>
      <c r="B126" s="167" t="s">
        <v>76</v>
      </c>
      <c r="C126" s="242">
        <v>0.161</v>
      </c>
      <c r="D126" s="242">
        <v>0.161</v>
      </c>
      <c r="E126" s="179">
        <f t="shared" ref="E126:E133" si="4">C126/D126*100</f>
        <v>100</v>
      </c>
      <c r="F126" s="150"/>
      <c r="G126" s="150"/>
      <c r="H126" s="150"/>
      <c r="I126" s="194"/>
      <c r="J126" s="194"/>
      <c r="K126" s="194"/>
      <c r="L126" s="194"/>
      <c r="M126" s="149"/>
      <c r="N126" s="149"/>
      <c r="O126" s="149"/>
      <c r="P126" s="149"/>
      <c r="Q126" s="149"/>
      <c r="R126" s="149"/>
      <c r="S126" s="149"/>
      <c r="T126" s="149"/>
      <c r="U126" s="149"/>
    </row>
    <row r="127" spans="1:21" s="116" customFormat="1" ht="18.75" x14ac:dyDescent="0.2">
      <c r="A127" s="169" t="s">
        <v>93</v>
      </c>
      <c r="B127" s="167" t="s">
        <v>76</v>
      </c>
      <c r="C127" s="242">
        <v>6.0000000000000001E-3</v>
      </c>
      <c r="D127" s="242">
        <v>7.0000000000000001E-3</v>
      </c>
      <c r="E127" s="179">
        <f t="shared" si="4"/>
        <v>85.714285714285708</v>
      </c>
      <c r="F127" s="150"/>
      <c r="G127" s="150"/>
      <c r="H127" s="150"/>
      <c r="I127" s="194"/>
      <c r="J127" s="194"/>
      <c r="K127" s="194"/>
      <c r="L127" s="194"/>
      <c r="M127" s="149"/>
      <c r="N127" s="149"/>
      <c r="O127" s="149"/>
      <c r="P127" s="149"/>
      <c r="Q127" s="149"/>
      <c r="R127" s="149"/>
      <c r="S127" s="149"/>
      <c r="T127" s="149"/>
      <c r="U127" s="149"/>
    </row>
    <row r="128" spans="1:21" s="116" customFormat="1" ht="18.75" x14ac:dyDescent="0.2">
      <c r="A128" s="169" t="s">
        <v>90</v>
      </c>
      <c r="B128" s="167" t="s">
        <v>76</v>
      </c>
      <c r="C128" s="242">
        <v>1.1950000000000001</v>
      </c>
      <c r="D128" s="242">
        <v>1.226</v>
      </c>
      <c r="E128" s="179">
        <f t="shared" si="4"/>
        <v>97.471451876019586</v>
      </c>
      <c r="F128" s="150"/>
      <c r="G128" s="150"/>
      <c r="H128" s="150"/>
      <c r="I128" s="194"/>
      <c r="J128" s="194"/>
      <c r="K128" s="194"/>
      <c r="L128" s="194"/>
      <c r="M128" s="149"/>
      <c r="N128" s="149"/>
      <c r="O128" s="149"/>
      <c r="P128" s="149"/>
      <c r="Q128" s="149"/>
      <c r="R128" s="149"/>
      <c r="S128" s="149"/>
      <c r="T128" s="149"/>
      <c r="U128" s="149"/>
    </row>
    <row r="129" spans="1:21" s="116" customFormat="1" ht="18.75" x14ac:dyDescent="0.2">
      <c r="A129" s="169" t="s">
        <v>94</v>
      </c>
      <c r="B129" s="167" t="s">
        <v>64</v>
      </c>
      <c r="C129" s="242">
        <v>0.32300000000000001</v>
      </c>
      <c r="D129" s="242">
        <v>0.32700000000000001</v>
      </c>
      <c r="E129" s="179">
        <f t="shared" si="4"/>
        <v>98.776758409785941</v>
      </c>
      <c r="F129" s="150"/>
      <c r="G129" s="150"/>
      <c r="H129" s="150"/>
      <c r="I129" s="194"/>
      <c r="J129" s="194"/>
      <c r="K129" s="194"/>
      <c r="L129" s="194"/>
      <c r="M129" s="149"/>
      <c r="N129" s="149"/>
      <c r="O129" s="149"/>
      <c r="P129" s="149"/>
      <c r="Q129" s="149"/>
      <c r="R129" s="149"/>
      <c r="S129" s="149"/>
      <c r="T129" s="149"/>
      <c r="U129" s="149"/>
    </row>
    <row r="130" spans="1:21" s="116" customFormat="1" ht="18.75" x14ac:dyDescent="0.2">
      <c r="A130" s="169" t="s">
        <v>22</v>
      </c>
      <c r="B130" s="167" t="s">
        <v>76</v>
      </c>
      <c r="C130" s="185">
        <v>0.187</v>
      </c>
      <c r="D130" s="185">
        <v>0.187</v>
      </c>
      <c r="E130" s="168">
        <f t="shared" si="4"/>
        <v>100</v>
      </c>
      <c r="F130" s="150"/>
      <c r="G130" s="150"/>
      <c r="H130" s="150"/>
      <c r="I130" s="194"/>
      <c r="J130" s="194"/>
      <c r="K130" s="194"/>
      <c r="L130" s="194"/>
      <c r="M130" s="149"/>
      <c r="N130" s="149"/>
      <c r="O130" s="149"/>
      <c r="P130" s="149"/>
      <c r="Q130" s="149"/>
      <c r="R130" s="149"/>
      <c r="S130" s="149"/>
      <c r="T130" s="149"/>
      <c r="U130" s="149"/>
    </row>
    <row r="131" spans="1:21" s="116" customFormat="1" ht="39" x14ac:dyDescent="0.2">
      <c r="A131" s="163" t="s">
        <v>245</v>
      </c>
      <c r="B131" s="164" t="s">
        <v>26</v>
      </c>
      <c r="C131" s="170">
        <v>0.7</v>
      </c>
      <c r="D131" s="170">
        <v>0.8</v>
      </c>
      <c r="E131" s="165">
        <f t="shared" si="4"/>
        <v>87.499999999999986</v>
      </c>
      <c r="F131" s="250"/>
      <c r="G131" s="251"/>
      <c r="H131" s="251"/>
      <c r="I131" s="194"/>
      <c r="J131" s="194"/>
      <c r="K131" s="194"/>
      <c r="L131" s="194"/>
      <c r="M131" s="149"/>
      <c r="N131" s="149"/>
      <c r="O131" s="149"/>
      <c r="P131" s="149"/>
      <c r="Q131" s="149"/>
      <c r="R131" s="149"/>
      <c r="S131" s="149"/>
      <c r="T131" s="149"/>
      <c r="U131" s="149"/>
    </row>
    <row r="132" spans="1:21" s="116" customFormat="1" ht="19.5" x14ac:dyDescent="0.2">
      <c r="A132" s="163" t="s">
        <v>95</v>
      </c>
      <c r="B132" s="164" t="s">
        <v>96</v>
      </c>
      <c r="C132" s="244">
        <f>(C159+C160)/C105/9*1000</f>
        <v>57387.057387057386</v>
      </c>
      <c r="D132" s="244">
        <f>(D159+D160)/D105/9*1000</f>
        <v>51013.962889478418</v>
      </c>
      <c r="E132" s="165">
        <f t="shared" si="4"/>
        <v>112.49284340325856</v>
      </c>
      <c r="F132" s="150"/>
      <c r="G132" s="150"/>
      <c r="H132" s="150"/>
      <c r="I132" s="194"/>
      <c r="J132" s="194"/>
      <c r="K132" s="194"/>
      <c r="L132" s="194"/>
      <c r="M132" s="149"/>
      <c r="N132" s="149"/>
      <c r="O132" s="149"/>
      <c r="P132" s="149"/>
      <c r="Q132" s="149"/>
      <c r="R132" s="149"/>
      <c r="S132" s="149"/>
      <c r="T132" s="149"/>
      <c r="U132" s="149"/>
    </row>
    <row r="133" spans="1:21" s="116" customFormat="1" ht="39" x14ac:dyDescent="0.2">
      <c r="A133" s="163" t="s">
        <v>97</v>
      </c>
      <c r="B133" s="164" t="s">
        <v>96</v>
      </c>
      <c r="C133" s="244">
        <f>C160/C105/9*1000</f>
        <v>55550.468050468051</v>
      </c>
      <c r="D133" s="244">
        <f>D160/D105/9*1000</f>
        <v>49433.632308100066</v>
      </c>
      <c r="E133" s="165">
        <f t="shared" si="4"/>
        <v>112.37383428400362</v>
      </c>
      <c r="F133" s="150"/>
      <c r="G133" s="150"/>
      <c r="H133" s="150"/>
      <c r="I133" s="194"/>
      <c r="J133" s="194"/>
      <c r="K133" s="194"/>
      <c r="L133" s="194"/>
      <c r="M133" s="149"/>
      <c r="N133" s="149"/>
      <c r="O133" s="149"/>
      <c r="P133" s="149"/>
      <c r="Q133" s="149"/>
      <c r="R133" s="149"/>
      <c r="S133" s="149"/>
      <c r="T133" s="149"/>
      <c r="U133" s="149"/>
    </row>
    <row r="134" spans="1:21" s="125" customFormat="1" ht="19.5" x14ac:dyDescent="0.2">
      <c r="A134" s="163" t="s">
        <v>87</v>
      </c>
      <c r="B134" s="167"/>
      <c r="C134" s="235"/>
      <c r="D134" s="235"/>
      <c r="E134" s="168"/>
      <c r="F134" s="189"/>
      <c r="G134" s="189"/>
      <c r="H134" s="189"/>
      <c r="I134" s="196"/>
      <c r="J134" s="196"/>
      <c r="K134" s="196"/>
      <c r="L134" s="196"/>
      <c r="M134" s="152"/>
      <c r="N134" s="152"/>
      <c r="O134" s="152"/>
      <c r="P134" s="152"/>
      <c r="Q134" s="152"/>
      <c r="R134" s="152"/>
      <c r="S134" s="152"/>
      <c r="T134" s="152"/>
      <c r="U134" s="152"/>
    </row>
    <row r="135" spans="1:21" s="116" customFormat="1" ht="37.5" x14ac:dyDescent="0.2">
      <c r="A135" s="169" t="s">
        <v>88</v>
      </c>
      <c r="B135" s="167" t="s">
        <v>96</v>
      </c>
      <c r="C135" s="167">
        <v>28764</v>
      </c>
      <c r="D135" s="167">
        <v>21433</v>
      </c>
      <c r="E135" s="168">
        <f t="shared" ref="E135:E152" si="5">C135/D135*100</f>
        <v>134.20426445201326</v>
      </c>
      <c r="F135" s="150"/>
      <c r="G135" s="150"/>
      <c r="H135" s="197"/>
      <c r="I135" s="194"/>
      <c r="J135" s="194"/>
      <c r="K135" s="194"/>
      <c r="L135" s="194"/>
      <c r="M135" s="149"/>
      <c r="N135" s="149"/>
      <c r="O135" s="149"/>
      <c r="P135" s="149"/>
      <c r="Q135" s="149"/>
      <c r="R135" s="149"/>
      <c r="S135" s="149"/>
      <c r="T135" s="149"/>
      <c r="U135" s="149"/>
    </row>
    <row r="136" spans="1:21" s="116" customFormat="1" ht="40.5" customHeight="1" x14ac:dyDescent="0.2">
      <c r="A136" s="169" t="s">
        <v>12</v>
      </c>
      <c r="B136" s="167" t="s">
        <v>96</v>
      </c>
      <c r="C136" s="167">
        <v>30505</v>
      </c>
      <c r="D136" s="167">
        <v>28351</v>
      </c>
      <c r="E136" s="168">
        <f t="shared" si="5"/>
        <v>107.59761560438785</v>
      </c>
      <c r="F136" s="150"/>
      <c r="G136" s="150"/>
      <c r="H136" s="150"/>
      <c r="I136" s="194"/>
      <c r="J136" s="194"/>
      <c r="K136" s="194"/>
      <c r="L136" s="194"/>
      <c r="M136" s="149"/>
      <c r="N136" s="149"/>
      <c r="O136" s="149"/>
      <c r="P136" s="149"/>
      <c r="Q136" s="149"/>
      <c r="R136" s="149"/>
      <c r="S136" s="149"/>
      <c r="T136" s="149"/>
      <c r="U136" s="149"/>
    </row>
    <row r="137" spans="1:21" s="116" customFormat="1" ht="18.75" x14ac:dyDescent="0.2">
      <c r="A137" s="169" t="s">
        <v>13</v>
      </c>
      <c r="B137" s="167" t="s">
        <v>96</v>
      </c>
      <c r="C137" s="235">
        <v>17203</v>
      </c>
      <c r="D137" s="235">
        <v>3834</v>
      </c>
      <c r="E137" s="179">
        <f t="shared" si="5"/>
        <v>448.69587897756912</v>
      </c>
      <c r="F137" s="150"/>
      <c r="G137" s="150"/>
      <c r="H137" s="197"/>
      <c r="I137" s="194"/>
      <c r="J137" s="194"/>
      <c r="K137" s="194"/>
      <c r="L137" s="194"/>
      <c r="M137" s="149"/>
      <c r="N137" s="149"/>
      <c r="O137" s="149"/>
      <c r="P137" s="149"/>
      <c r="Q137" s="149"/>
      <c r="R137" s="149"/>
      <c r="S137" s="149"/>
      <c r="T137" s="149"/>
      <c r="U137" s="149"/>
    </row>
    <row r="138" spans="1:21" s="116" customFormat="1" ht="18.75" x14ac:dyDescent="0.2">
      <c r="A138" s="169" t="s">
        <v>14</v>
      </c>
      <c r="B138" s="167" t="s">
        <v>96</v>
      </c>
      <c r="C138" s="235">
        <v>0</v>
      </c>
      <c r="D138" s="235">
        <v>0</v>
      </c>
      <c r="E138" s="168" t="e">
        <f t="shared" si="5"/>
        <v>#DIV/0!</v>
      </c>
      <c r="F138" s="150"/>
      <c r="G138" s="150"/>
      <c r="H138" s="150"/>
      <c r="I138" s="194"/>
      <c r="J138" s="194"/>
      <c r="K138" s="194"/>
      <c r="L138" s="194"/>
      <c r="M138" s="149"/>
      <c r="N138" s="149"/>
      <c r="O138" s="149"/>
      <c r="P138" s="149"/>
      <c r="Q138" s="149"/>
      <c r="R138" s="149"/>
      <c r="S138" s="149"/>
      <c r="T138" s="149"/>
      <c r="U138" s="149"/>
    </row>
    <row r="139" spans="1:21" s="116" customFormat="1" ht="18.75" x14ac:dyDescent="0.2">
      <c r="A139" s="169" t="s">
        <v>15</v>
      </c>
      <c r="B139" s="167" t="s">
        <v>96</v>
      </c>
      <c r="C139" s="235">
        <v>73563</v>
      </c>
      <c r="D139" s="235">
        <v>70410</v>
      </c>
      <c r="E139" s="168">
        <f t="shared" si="5"/>
        <v>104.47805709416275</v>
      </c>
      <c r="F139" s="150"/>
      <c r="G139" s="150"/>
      <c r="H139" s="150"/>
      <c r="I139" s="194"/>
      <c r="J139" s="194"/>
      <c r="K139" s="194"/>
      <c r="L139" s="194"/>
      <c r="M139" s="149"/>
      <c r="N139" s="149"/>
      <c r="O139" s="149"/>
      <c r="P139" s="149"/>
      <c r="Q139" s="149"/>
      <c r="R139" s="149"/>
      <c r="S139" s="149"/>
      <c r="T139" s="149"/>
      <c r="U139" s="149"/>
    </row>
    <row r="140" spans="1:21" s="116" customFormat="1" ht="18.75" x14ac:dyDescent="0.2">
      <c r="A140" s="169" t="s">
        <v>16</v>
      </c>
      <c r="B140" s="167" t="s">
        <v>96</v>
      </c>
      <c r="C140" s="235">
        <v>29114</v>
      </c>
      <c r="D140" s="235">
        <v>22563</v>
      </c>
      <c r="E140" s="168">
        <f t="shared" si="5"/>
        <v>129.03425962859549</v>
      </c>
      <c r="F140" s="150"/>
      <c r="G140" s="150"/>
      <c r="H140" s="150"/>
      <c r="I140" s="194"/>
      <c r="J140" s="194"/>
      <c r="K140" s="194"/>
      <c r="L140" s="194"/>
      <c r="M140" s="149"/>
      <c r="N140" s="149"/>
      <c r="O140" s="149"/>
      <c r="P140" s="149"/>
      <c r="Q140" s="149"/>
      <c r="R140" s="149"/>
      <c r="S140" s="149"/>
      <c r="T140" s="149"/>
      <c r="U140" s="149"/>
    </row>
    <row r="141" spans="1:21" s="116" customFormat="1" ht="37.5" x14ac:dyDescent="0.2">
      <c r="A141" s="169" t="s">
        <v>17</v>
      </c>
      <c r="B141" s="167" t="s">
        <v>96</v>
      </c>
      <c r="C141" s="235">
        <v>35176</v>
      </c>
      <c r="D141" s="235">
        <v>29933</v>
      </c>
      <c r="E141" s="168">
        <f t="shared" si="5"/>
        <v>117.51578525373334</v>
      </c>
      <c r="F141" s="189"/>
      <c r="G141" s="150"/>
      <c r="H141" s="150"/>
      <c r="I141" s="194"/>
      <c r="J141" s="194"/>
      <c r="K141" s="194"/>
      <c r="L141" s="194"/>
      <c r="M141" s="149"/>
      <c r="N141" s="149"/>
      <c r="O141" s="149"/>
      <c r="P141" s="149"/>
      <c r="Q141" s="149"/>
      <c r="R141" s="149"/>
      <c r="S141" s="149"/>
      <c r="T141" s="149"/>
      <c r="U141" s="149"/>
    </row>
    <row r="142" spans="1:21" s="116" customFormat="1" ht="59.25" customHeight="1" x14ac:dyDescent="0.2">
      <c r="A142" s="169" t="s">
        <v>18</v>
      </c>
      <c r="B142" s="167" t="s">
        <v>96</v>
      </c>
      <c r="C142" s="235">
        <v>0</v>
      </c>
      <c r="D142" s="235">
        <v>0</v>
      </c>
      <c r="E142" s="168" t="e">
        <f t="shared" si="5"/>
        <v>#DIV/0!</v>
      </c>
      <c r="F142" s="189"/>
      <c r="G142" s="150"/>
      <c r="H142" s="150"/>
      <c r="I142" s="194"/>
      <c r="J142" s="194"/>
      <c r="K142" s="194"/>
      <c r="L142" s="194"/>
      <c r="M142" s="149"/>
      <c r="N142" s="149"/>
      <c r="O142" s="149"/>
      <c r="P142" s="149"/>
      <c r="Q142" s="149"/>
      <c r="R142" s="149"/>
      <c r="S142" s="149"/>
      <c r="T142" s="149"/>
      <c r="U142" s="149"/>
    </row>
    <row r="143" spans="1:21" s="116" customFormat="1" ht="18.75" x14ac:dyDescent="0.2">
      <c r="A143" s="169" t="s">
        <v>247</v>
      </c>
      <c r="B143" s="167" t="s">
        <v>96</v>
      </c>
      <c r="C143" s="235">
        <v>0</v>
      </c>
      <c r="D143" s="235">
        <v>0</v>
      </c>
      <c r="E143" s="168" t="e">
        <f t="shared" si="5"/>
        <v>#DIV/0!</v>
      </c>
      <c r="F143" s="189"/>
      <c r="G143" s="150"/>
      <c r="H143" s="150"/>
      <c r="I143" s="194"/>
      <c r="J143" s="194"/>
      <c r="K143" s="194"/>
      <c r="L143" s="194"/>
      <c r="M143" s="149"/>
      <c r="N143" s="149"/>
      <c r="O143" s="149"/>
      <c r="P143" s="149"/>
      <c r="Q143" s="149"/>
      <c r="R143" s="149"/>
      <c r="S143" s="149"/>
      <c r="T143" s="149"/>
      <c r="U143" s="149"/>
    </row>
    <row r="144" spans="1:21" s="116" customFormat="1" ht="37.5" x14ac:dyDescent="0.2">
      <c r="A144" s="169" t="s">
        <v>52</v>
      </c>
      <c r="B144" s="167" t="s">
        <v>96</v>
      </c>
      <c r="C144" s="167">
        <v>18579</v>
      </c>
      <c r="D144" s="167">
        <v>17451</v>
      </c>
      <c r="E144" s="168">
        <f t="shared" si="5"/>
        <v>106.46381296200791</v>
      </c>
      <c r="F144" s="189"/>
      <c r="G144" s="150"/>
      <c r="H144" s="150"/>
      <c r="I144" s="194"/>
      <c r="J144" s="194"/>
      <c r="K144" s="194"/>
      <c r="L144" s="194"/>
      <c r="M144" s="149"/>
      <c r="N144" s="149"/>
      <c r="O144" s="149"/>
      <c r="P144" s="149"/>
      <c r="Q144" s="149"/>
      <c r="R144" s="149"/>
      <c r="S144" s="149"/>
      <c r="T144" s="149"/>
      <c r="U144" s="149"/>
    </row>
    <row r="145" spans="1:21" s="116" customFormat="1" ht="18.75" x14ac:dyDescent="0.2">
      <c r="A145" s="169" t="s">
        <v>20</v>
      </c>
      <c r="B145" s="167" t="s">
        <v>96</v>
      </c>
      <c r="C145" s="235">
        <v>0</v>
      </c>
      <c r="D145" s="235">
        <v>0</v>
      </c>
      <c r="E145" s="168" t="e">
        <f t="shared" si="5"/>
        <v>#DIV/0!</v>
      </c>
      <c r="F145" s="189"/>
      <c r="G145" s="150"/>
      <c r="H145" s="150"/>
      <c r="I145" s="194"/>
      <c r="J145" s="194"/>
      <c r="K145" s="194"/>
      <c r="L145" s="194"/>
      <c r="M145" s="149"/>
      <c r="N145" s="149"/>
      <c r="O145" s="149"/>
      <c r="P145" s="149"/>
      <c r="Q145" s="149"/>
      <c r="R145" s="149"/>
      <c r="S145" s="149"/>
      <c r="T145" s="149"/>
      <c r="U145" s="149"/>
    </row>
    <row r="146" spans="1:21" s="116" customFormat="1" ht="18.75" x14ac:dyDescent="0.2">
      <c r="A146" s="169" t="s">
        <v>21</v>
      </c>
      <c r="B146" s="167" t="s">
        <v>96</v>
      </c>
      <c r="C146" s="235">
        <v>0</v>
      </c>
      <c r="D146" s="235">
        <v>0</v>
      </c>
      <c r="E146" s="168" t="e">
        <f t="shared" si="5"/>
        <v>#DIV/0!</v>
      </c>
      <c r="F146" s="189"/>
      <c r="G146" s="150"/>
      <c r="H146" s="150"/>
      <c r="I146" s="194"/>
      <c r="J146" s="194"/>
      <c r="K146" s="194"/>
      <c r="L146" s="194"/>
      <c r="M146" s="149"/>
      <c r="N146" s="149"/>
      <c r="O146" s="149"/>
      <c r="P146" s="149"/>
      <c r="Q146" s="149"/>
      <c r="R146" s="149"/>
      <c r="S146" s="149"/>
      <c r="T146" s="149"/>
      <c r="U146" s="149"/>
    </row>
    <row r="147" spans="1:21" s="116" customFormat="1" ht="37.5" x14ac:dyDescent="0.2">
      <c r="A147" s="169" t="s">
        <v>89</v>
      </c>
      <c r="B147" s="167" t="s">
        <v>96</v>
      </c>
      <c r="C147" s="235">
        <v>62843</v>
      </c>
      <c r="D147" s="235">
        <v>46112</v>
      </c>
      <c r="E147" s="168">
        <f t="shared" si="5"/>
        <v>136.28339694656489</v>
      </c>
      <c r="F147" s="189"/>
      <c r="G147" s="150"/>
      <c r="H147" s="150"/>
      <c r="I147" s="194"/>
      <c r="J147" s="194"/>
      <c r="K147" s="194"/>
      <c r="L147" s="194"/>
      <c r="M147" s="149"/>
      <c r="N147" s="149"/>
      <c r="O147" s="149"/>
      <c r="P147" s="149"/>
      <c r="Q147" s="149"/>
      <c r="R147" s="149"/>
      <c r="S147" s="149"/>
      <c r="T147" s="149"/>
      <c r="U147" s="149"/>
    </row>
    <row r="148" spans="1:21" s="116" customFormat="1" ht="18.75" x14ac:dyDescent="0.2">
      <c r="A148" s="169" t="s">
        <v>90</v>
      </c>
      <c r="B148" s="167" t="s">
        <v>96</v>
      </c>
      <c r="C148" s="235">
        <v>45119</v>
      </c>
      <c r="D148" s="235">
        <v>39346</v>
      </c>
      <c r="E148" s="168">
        <f t="shared" si="5"/>
        <v>114.67239363594774</v>
      </c>
      <c r="F148" s="189"/>
      <c r="G148" s="150"/>
      <c r="H148" s="150"/>
      <c r="I148" s="194"/>
      <c r="J148" s="194"/>
      <c r="K148" s="194"/>
      <c r="L148" s="194"/>
      <c r="M148" s="149"/>
      <c r="N148" s="149"/>
      <c r="O148" s="149"/>
      <c r="P148" s="149"/>
      <c r="Q148" s="149"/>
      <c r="R148" s="149"/>
      <c r="S148" s="149"/>
      <c r="T148" s="149"/>
      <c r="U148" s="149"/>
    </row>
    <row r="149" spans="1:21" s="116" customFormat="1" ht="18.75" x14ac:dyDescent="0.2">
      <c r="A149" s="169" t="s">
        <v>91</v>
      </c>
      <c r="B149" s="167" t="s">
        <v>96</v>
      </c>
      <c r="C149" s="235">
        <v>40767</v>
      </c>
      <c r="D149" s="235">
        <v>34159</v>
      </c>
      <c r="E149" s="168">
        <f t="shared" si="5"/>
        <v>119.34482859568489</v>
      </c>
      <c r="F149" s="189"/>
      <c r="G149" s="150"/>
      <c r="H149" s="150"/>
      <c r="I149" s="194"/>
      <c r="J149" s="194"/>
      <c r="K149" s="194"/>
      <c r="L149" s="194"/>
      <c r="M149" s="149"/>
      <c r="N149" s="149"/>
      <c r="O149" s="149"/>
      <c r="P149" s="149"/>
      <c r="Q149" s="149"/>
      <c r="R149" s="149"/>
      <c r="S149" s="149"/>
      <c r="T149" s="149"/>
      <c r="U149" s="149"/>
    </row>
    <row r="150" spans="1:21" s="116" customFormat="1" ht="18.75" x14ac:dyDescent="0.2">
      <c r="A150" s="169" t="s">
        <v>232</v>
      </c>
      <c r="B150" s="167" t="s">
        <v>96</v>
      </c>
      <c r="C150" s="235">
        <v>50577</v>
      </c>
      <c r="D150" s="235">
        <v>44767</v>
      </c>
      <c r="E150" s="168">
        <f t="shared" si="5"/>
        <v>112.97830991578618</v>
      </c>
      <c r="F150" s="189"/>
      <c r="G150" s="150"/>
      <c r="H150" s="150"/>
      <c r="I150" s="194"/>
      <c r="J150" s="194"/>
      <c r="K150" s="194"/>
      <c r="L150" s="194"/>
      <c r="M150" s="149"/>
      <c r="N150" s="149"/>
      <c r="O150" s="149"/>
      <c r="P150" s="149"/>
      <c r="Q150" s="149"/>
      <c r="R150" s="149"/>
      <c r="S150" s="149"/>
      <c r="T150" s="149"/>
      <c r="U150" s="149"/>
    </row>
    <row r="151" spans="1:21" s="116" customFormat="1" ht="18.75" x14ac:dyDescent="0.2">
      <c r="A151" s="169" t="s">
        <v>261</v>
      </c>
      <c r="B151" s="167" t="s">
        <v>96</v>
      </c>
      <c r="C151" s="167">
        <v>43971</v>
      </c>
      <c r="D151" s="167">
        <v>36762</v>
      </c>
      <c r="E151" s="168">
        <f t="shared" si="5"/>
        <v>119.60992329035417</v>
      </c>
      <c r="F151" s="189"/>
      <c r="G151" s="150"/>
      <c r="H151" s="197"/>
      <c r="I151" s="194"/>
      <c r="J151" s="194"/>
      <c r="K151" s="194"/>
      <c r="L151" s="194"/>
      <c r="M151" s="149"/>
      <c r="N151" s="149"/>
      <c r="O151" s="149"/>
      <c r="P151" s="149"/>
      <c r="Q151" s="149"/>
      <c r="R151" s="149"/>
      <c r="S151" s="149"/>
      <c r="T151" s="149"/>
      <c r="U151" s="149"/>
    </row>
    <row r="152" spans="1:21" s="116" customFormat="1" ht="63" customHeight="1" x14ac:dyDescent="0.2">
      <c r="A152" s="181" t="s">
        <v>259</v>
      </c>
      <c r="B152" s="175" t="s">
        <v>96</v>
      </c>
      <c r="C152" s="245">
        <v>47658</v>
      </c>
      <c r="D152" s="245">
        <v>40044</v>
      </c>
      <c r="E152" s="176">
        <f t="shared" si="5"/>
        <v>119.01408450704226</v>
      </c>
      <c r="F152" s="150"/>
      <c r="G152" s="150"/>
      <c r="H152" s="150"/>
      <c r="I152" s="194"/>
      <c r="J152" s="194"/>
      <c r="K152" s="194"/>
      <c r="L152" s="194"/>
      <c r="M152" s="149"/>
      <c r="N152" s="149"/>
      <c r="O152" s="149"/>
      <c r="P152" s="149"/>
      <c r="Q152" s="149"/>
      <c r="R152" s="149"/>
      <c r="S152" s="149"/>
      <c r="T152" s="149"/>
      <c r="U152" s="149"/>
    </row>
    <row r="153" spans="1:21" s="116" customFormat="1" ht="18.75" x14ac:dyDescent="0.2">
      <c r="A153" s="166" t="s">
        <v>92</v>
      </c>
      <c r="B153" s="175"/>
      <c r="C153" s="245"/>
      <c r="D153" s="245"/>
      <c r="E153" s="176"/>
      <c r="F153" s="150"/>
      <c r="G153" s="150"/>
      <c r="H153" s="150"/>
      <c r="I153" s="194"/>
      <c r="J153" s="194"/>
      <c r="K153" s="194"/>
      <c r="L153" s="194"/>
      <c r="M153" s="149"/>
      <c r="N153" s="149"/>
      <c r="O153" s="149"/>
      <c r="P153" s="149"/>
      <c r="Q153" s="149"/>
      <c r="R153" s="149"/>
      <c r="S153" s="149"/>
      <c r="T153" s="149"/>
      <c r="U153" s="149"/>
    </row>
    <row r="154" spans="1:21" s="116" customFormat="1" ht="39.75" customHeight="1" x14ac:dyDescent="0.2">
      <c r="A154" s="169" t="s">
        <v>231</v>
      </c>
      <c r="B154" s="167" t="s">
        <v>96</v>
      </c>
      <c r="C154" s="235">
        <v>50577</v>
      </c>
      <c r="D154" s="235">
        <v>44767</v>
      </c>
      <c r="E154" s="168">
        <f t="shared" ref="E154:E166" si="6">C154/D154*100</f>
        <v>112.97830991578618</v>
      </c>
      <c r="F154" s="150"/>
      <c r="G154" s="150"/>
      <c r="H154" s="150"/>
      <c r="I154" s="194"/>
      <c r="J154" s="194"/>
      <c r="K154" s="194"/>
      <c r="L154" s="194"/>
      <c r="M154" s="149"/>
      <c r="N154" s="149"/>
      <c r="O154" s="149"/>
      <c r="P154" s="149"/>
      <c r="Q154" s="149"/>
      <c r="R154" s="149"/>
      <c r="S154" s="149"/>
      <c r="T154" s="149"/>
      <c r="U154" s="149"/>
    </row>
    <row r="155" spans="1:21" s="116" customFormat="1" ht="22.5" customHeight="1" x14ac:dyDescent="0.2">
      <c r="A155" s="169" t="s">
        <v>93</v>
      </c>
      <c r="B155" s="167" t="s">
        <v>96</v>
      </c>
      <c r="C155" s="167">
        <v>52237</v>
      </c>
      <c r="D155" s="167">
        <v>45681</v>
      </c>
      <c r="E155" s="179">
        <f t="shared" si="6"/>
        <v>114.35169983143976</v>
      </c>
      <c r="F155" s="150"/>
      <c r="G155" s="150"/>
      <c r="H155" s="150"/>
      <c r="I155" s="194"/>
      <c r="J155" s="194"/>
      <c r="K155" s="194"/>
      <c r="L155" s="194"/>
      <c r="M155" s="149"/>
      <c r="N155" s="149"/>
      <c r="O155" s="149"/>
      <c r="P155" s="149"/>
      <c r="Q155" s="149"/>
      <c r="R155" s="149"/>
      <c r="S155" s="149"/>
      <c r="T155" s="149"/>
      <c r="U155" s="149"/>
    </row>
    <row r="156" spans="1:21" s="116" customFormat="1" ht="18.75" x14ac:dyDescent="0.2">
      <c r="A156" s="169" t="s">
        <v>90</v>
      </c>
      <c r="B156" s="167" t="s">
        <v>96</v>
      </c>
      <c r="C156" s="235">
        <v>45149</v>
      </c>
      <c r="D156" s="235">
        <v>39300</v>
      </c>
      <c r="E156" s="168">
        <f t="shared" si="6"/>
        <v>114.88295165394402</v>
      </c>
      <c r="F156" s="150"/>
      <c r="G156" s="150"/>
      <c r="H156" s="150"/>
      <c r="I156" s="194"/>
      <c r="J156" s="194"/>
      <c r="K156" s="194"/>
      <c r="L156" s="194"/>
      <c r="M156" s="149"/>
      <c r="N156" s="149"/>
      <c r="O156" s="149"/>
      <c r="P156" s="149"/>
      <c r="Q156" s="149"/>
      <c r="R156" s="149"/>
      <c r="S156" s="149"/>
      <c r="T156" s="149"/>
      <c r="U156" s="149"/>
    </row>
    <row r="157" spans="1:21" s="116" customFormat="1" ht="18.75" x14ac:dyDescent="0.2">
      <c r="A157" s="169" t="s">
        <v>94</v>
      </c>
      <c r="B157" s="167" t="s">
        <v>96</v>
      </c>
      <c r="C157" s="235">
        <v>62843</v>
      </c>
      <c r="D157" s="235">
        <v>46112</v>
      </c>
      <c r="E157" s="168">
        <f t="shared" si="6"/>
        <v>136.28339694656489</v>
      </c>
      <c r="F157" s="150"/>
      <c r="G157" s="150"/>
      <c r="H157" s="150"/>
      <c r="I157" s="194"/>
      <c r="J157" s="194"/>
      <c r="K157" s="194"/>
      <c r="L157" s="194"/>
      <c r="M157" s="149"/>
      <c r="N157" s="149"/>
      <c r="O157" s="149"/>
      <c r="P157" s="149"/>
      <c r="Q157" s="149"/>
      <c r="R157" s="149"/>
      <c r="S157" s="149"/>
      <c r="T157" s="149"/>
      <c r="U157" s="149"/>
    </row>
    <row r="158" spans="1:21" s="116" customFormat="1" ht="18.75" x14ac:dyDescent="0.2">
      <c r="A158" s="169" t="s">
        <v>22</v>
      </c>
      <c r="B158" s="167" t="s">
        <v>96</v>
      </c>
      <c r="C158" s="235">
        <v>34968</v>
      </c>
      <c r="D158" s="235">
        <v>30250</v>
      </c>
      <c r="E158" s="168">
        <f t="shared" si="6"/>
        <v>115.59669421487604</v>
      </c>
      <c r="F158" s="150"/>
      <c r="G158" s="150"/>
      <c r="H158" s="150"/>
      <c r="I158" s="194"/>
      <c r="J158" s="194"/>
      <c r="K158" s="194"/>
      <c r="L158" s="194"/>
      <c r="M158" s="149"/>
      <c r="N158" s="149"/>
      <c r="O158" s="149"/>
      <c r="P158" s="149"/>
      <c r="Q158" s="149"/>
      <c r="R158" s="149"/>
      <c r="S158" s="149"/>
      <c r="T158" s="149"/>
      <c r="U158" s="149"/>
    </row>
    <row r="159" spans="1:21" s="116" customFormat="1" ht="19.5" x14ac:dyDescent="0.2">
      <c r="A159" s="183" t="s">
        <v>98</v>
      </c>
      <c r="B159" s="164" t="s">
        <v>9</v>
      </c>
      <c r="C159" s="170">
        <v>72.2</v>
      </c>
      <c r="D159" s="170">
        <v>63.8</v>
      </c>
      <c r="E159" s="165">
        <f t="shared" si="6"/>
        <v>113.16614420062696</v>
      </c>
      <c r="F159" s="150"/>
      <c r="G159" s="150"/>
      <c r="H159" s="150"/>
      <c r="I159" s="194"/>
      <c r="J159" s="194"/>
      <c r="K159" s="194"/>
      <c r="L159" s="194"/>
      <c r="M159" s="149"/>
      <c r="N159" s="149"/>
      <c r="O159" s="149"/>
      <c r="P159" s="149"/>
      <c r="Q159" s="149"/>
      <c r="R159" s="149"/>
      <c r="S159" s="149"/>
      <c r="T159" s="149"/>
      <c r="U159" s="149"/>
    </row>
    <row r="160" spans="1:21" s="116" customFormat="1" ht="19.5" x14ac:dyDescent="0.2">
      <c r="A160" s="183" t="s">
        <v>99</v>
      </c>
      <c r="B160" s="164" t="s">
        <v>9</v>
      </c>
      <c r="C160" s="170">
        <v>2183.8000000000002</v>
      </c>
      <c r="D160" s="170">
        <v>1995.7</v>
      </c>
      <c r="E160" s="165">
        <f t="shared" si="6"/>
        <v>109.42526431828432</v>
      </c>
      <c r="F160" s="150"/>
      <c r="G160" s="150"/>
      <c r="H160" s="150"/>
      <c r="I160" s="194"/>
      <c r="J160" s="194"/>
      <c r="K160" s="194"/>
      <c r="L160" s="194"/>
      <c r="M160" s="149"/>
      <c r="N160" s="149"/>
      <c r="O160" s="149"/>
      <c r="P160" s="149"/>
      <c r="Q160" s="149"/>
      <c r="R160" s="149"/>
      <c r="S160" s="149"/>
      <c r="T160" s="149"/>
      <c r="U160" s="149"/>
    </row>
    <row r="161" spans="1:21" s="116" customFormat="1" ht="58.5" x14ac:dyDescent="0.2">
      <c r="A161" s="163" t="s">
        <v>230</v>
      </c>
      <c r="B161" s="164" t="s">
        <v>96</v>
      </c>
      <c r="C161" s="164">
        <v>15529</v>
      </c>
      <c r="D161" s="164">
        <v>15037</v>
      </c>
      <c r="E161" s="165">
        <f t="shared" si="6"/>
        <v>103.27192924120503</v>
      </c>
      <c r="F161" s="150"/>
      <c r="G161" s="150"/>
      <c r="H161" s="150"/>
      <c r="I161" s="194"/>
      <c r="J161" s="194"/>
      <c r="K161" s="194"/>
      <c r="L161" s="194"/>
      <c r="M161" s="149"/>
      <c r="N161" s="149"/>
      <c r="O161" s="149"/>
      <c r="P161" s="149"/>
      <c r="Q161" s="149"/>
      <c r="R161" s="149"/>
      <c r="S161" s="149"/>
      <c r="T161" s="149"/>
      <c r="U161" s="149"/>
    </row>
    <row r="162" spans="1:21" s="116" customFormat="1" ht="58.5" x14ac:dyDescent="0.2">
      <c r="A162" s="163" t="s">
        <v>100</v>
      </c>
      <c r="B162" s="164" t="s">
        <v>101</v>
      </c>
      <c r="C162" s="165">
        <f>C132/C161</f>
        <v>3.6954766815028259</v>
      </c>
      <c r="D162" s="165">
        <v>3.4</v>
      </c>
      <c r="E162" s="165">
        <f t="shared" si="6"/>
        <v>108.69049063243605</v>
      </c>
      <c r="F162" s="150"/>
      <c r="G162" s="150"/>
      <c r="H162" s="150"/>
      <c r="I162" s="194"/>
      <c r="J162" s="194"/>
      <c r="K162" s="194"/>
      <c r="L162" s="194"/>
      <c r="M162" s="149"/>
      <c r="N162" s="149"/>
      <c r="O162" s="149"/>
      <c r="P162" s="149"/>
      <c r="Q162" s="149"/>
      <c r="R162" s="149"/>
      <c r="S162" s="149"/>
      <c r="T162" s="149"/>
      <c r="U162" s="149"/>
    </row>
    <row r="163" spans="1:21" s="116" customFormat="1" ht="39" x14ac:dyDescent="0.2">
      <c r="A163" s="163" t="s">
        <v>102</v>
      </c>
      <c r="B163" s="164" t="s">
        <v>64</v>
      </c>
      <c r="C163" s="164">
        <v>5.6</v>
      </c>
      <c r="D163" s="165">
        <v>5.6</v>
      </c>
      <c r="E163" s="165">
        <f t="shared" si="6"/>
        <v>100</v>
      </c>
      <c r="F163" s="150"/>
      <c r="G163" s="150"/>
      <c r="H163" s="150"/>
      <c r="I163" s="194"/>
      <c r="J163" s="194"/>
      <c r="K163" s="194"/>
      <c r="L163" s="194"/>
      <c r="M163" s="149"/>
      <c r="N163" s="149"/>
      <c r="O163" s="149"/>
      <c r="P163" s="149"/>
      <c r="Q163" s="149"/>
      <c r="R163" s="149"/>
      <c r="S163" s="149"/>
      <c r="T163" s="149"/>
      <c r="U163" s="149"/>
    </row>
    <row r="164" spans="1:21" s="116" customFormat="1" ht="39" x14ac:dyDescent="0.2">
      <c r="A164" s="163" t="s">
        <v>103</v>
      </c>
      <c r="B164" s="164" t="s">
        <v>26</v>
      </c>
      <c r="C164" s="165">
        <f>C163/C83*100</f>
        <v>28.776978417266186</v>
      </c>
      <c r="D164" s="165">
        <f>D163/D83*100</f>
        <v>28.494377448735563</v>
      </c>
      <c r="E164" s="165">
        <f t="shared" si="6"/>
        <v>100.9917780061665</v>
      </c>
      <c r="F164" s="150"/>
      <c r="G164" s="150"/>
      <c r="H164" s="150"/>
      <c r="I164" s="194"/>
      <c r="J164" s="194"/>
      <c r="K164" s="194"/>
      <c r="L164" s="194"/>
      <c r="M164" s="149"/>
      <c r="N164" s="149"/>
      <c r="O164" s="149"/>
      <c r="P164" s="149"/>
      <c r="Q164" s="149"/>
      <c r="R164" s="149"/>
      <c r="S164" s="149"/>
      <c r="T164" s="149"/>
      <c r="U164" s="149"/>
    </row>
    <row r="165" spans="1:21" s="116" customFormat="1" ht="27" customHeight="1" x14ac:dyDescent="0.2">
      <c r="A165" s="163" t="s">
        <v>104</v>
      </c>
      <c r="B165" s="164" t="s">
        <v>105</v>
      </c>
      <c r="C165" s="165">
        <v>0</v>
      </c>
      <c r="D165" s="165">
        <v>0</v>
      </c>
      <c r="E165" s="165" t="e">
        <f t="shared" si="6"/>
        <v>#DIV/0!</v>
      </c>
      <c r="F165" s="150"/>
      <c r="G165" s="150"/>
      <c r="H165" s="150"/>
      <c r="I165" s="194"/>
      <c r="J165" s="194"/>
      <c r="K165" s="194"/>
      <c r="L165" s="194"/>
      <c r="M165" s="149"/>
      <c r="N165" s="149"/>
      <c r="O165" s="149"/>
      <c r="P165" s="149"/>
      <c r="Q165" s="149"/>
      <c r="R165" s="149"/>
      <c r="S165" s="149"/>
      <c r="T165" s="149"/>
      <c r="U165" s="149"/>
    </row>
    <row r="166" spans="1:21" s="116" customFormat="1" ht="19.5" x14ac:dyDescent="0.2">
      <c r="A166" s="188" t="s">
        <v>106</v>
      </c>
      <c r="B166" s="164" t="s">
        <v>105</v>
      </c>
      <c r="C166" s="165">
        <v>0</v>
      </c>
      <c r="D166" s="165">
        <v>0</v>
      </c>
      <c r="E166" s="165" t="e">
        <f t="shared" si="6"/>
        <v>#DIV/0!</v>
      </c>
      <c r="F166" s="150"/>
      <c r="G166" s="150"/>
      <c r="H166" s="150"/>
      <c r="I166" s="194"/>
      <c r="J166" s="194"/>
      <c r="K166" s="194"/>
      <c r="L166" s="194"/>
      <c r="M166" s="149"/>
      <c r="N166" s="149"/>
      <c r="O166" s="149"/>
      <c r="P166" s="149"/>
      <c r="Q166" s="149"/>
      <c r="R166" s="149"/>
      <c r="S166" s="149"/>
      <c r="T166" s="149"/>
      <c r="U166" s="149"/>
    </row>
    <row r="167" spans="1:21" s="124" customFormat="1" ht="18.75" x14ac:dyDescent="0.2">
      <c r="A167" s="228"/>
      <c r="B167" s="229"/>
      <c r="C167" s="230"/>
      <c r="D167" s="230"/>
      <c r="E167" s="231"/>
      <c r="F167" s="189"/>
      <c r="G167" s="189"/>
      <c r="H167" s="189"/>
      <c r="I167" s="196"/>
      <c r="J167" s="196"/>
      <c r="K167" s="196"/>
      <c r="L167" s="196"/>
      <c r="M167" s="151"/>
      <c r="N167" s="151"/>
      <c r="O167" s="151"/>
      <c r="P167" s="151"/>
      <c r="Q167" s="151"/>
      <c r="R167" s="151"/>
      <c r="S167" s="151"/>
      <c r="T167" s="151"/>
      <c r="U167" s="151"/>
    </row>
    <row r="168" spans="1:21" s="124" customFormat="1" ht="24.75" customHeight="1" x14ac:dyDescent="0.2">
      <c r="A168" s="246" t="s">
        <v>275</v>
      </c>
      <c r="B168" s="246"/>
      <c r="C168" s="246"/>
      <c r="D168" s="246"/>
      <c r="E168" s="246"/>
      <c r="F168" s="189"/>
      <c r="G168" s="189"/>
      <c r="H168" s="189"/>
      <c r="I168" s="196"/>
      <c r="J168" s="196"/>
      <c r="K168" s="196"/>
      <c r="L168" s="196"/>
      <c r="M168" s="151"/>
      <c r="N168" s="151"/>
      <c r="O168" s="151"/>
      <c r="P168" s="151"/>
      <c r="Q168" s="151"/>
      <c r="R168" s="151"/>
      <c r="S168" s="151"/>
      <c r="T168" s="151"/>
      <c r="U168" s="151"/>
    </row>
    <row r="169" spans="1:21" s="124" customFormat="1" x14ac:dyDescent="0.2">
      <c r="A169" s="125"/>
      <c r="B169" s="125"/>
      <c r="C169" s="125"/>
      <c r="D169" s="125"/>
      <c r="E169" s="125"/>
      <c r="F169" s="198"/>
      <c r="G169" s="198"/>
      <c r="H169" s="198"/>
      <c r="I169" s="196"/>
      <c r="J169" s="196"/>
      <c r="K169" s="196"/>
      <c r="L169" s="196"/>
      <c r="M169" s="151"/>
      <c r="N169" s="151"/>
      <c r="O169" s="151"/>
      <c r="P169" s="151"/>
      <c r="Q169" s="151"/>
      <c r="R169" s="151"/>
      <c r="S169" s="151"/>
      <c r="T169" s="151"/>
      <c r="U169" s="151"/>
    </row>
    <row r="170" spans="1:21" s="124" customFormat="1" x14ac:dyDescent="0.2">
      <c r="A170" s="125"/>
      <c r="B170" s="125"/>
      <c r="C170" s="125"/>
      <c r="D170" s="125"/>
      <c r="E170" s="125"/>
      <c r="F170" s="198"/>
      <c r="G170" s="198"/>
      <c r="H170" s="198"/>
      <c r="I170" s="196"/>
      <c r="J170" s="196"/>
      <c r="K170" s="196"/>
      <c r="L170" s="196"/>
      <c r="M170" s="151"/>
      <c r="N170" s="151"/>
      <c r="O170" s="151"/>
      <c r="P170" s="151"/>
      <c r="Q170" s="151"/>
      <c r="R170" s="151"/>
      <c r="S170" s="151"/>
      <c r="T170" s="151"/>
      <c r="U170" s="151"/>
    </row>
  </sheetData>
  <mergeCells count="14">
    <mergeCell ref="F131:H131"/>
    <mergeCell ref="D1:E1"/>
    <mergeCell ref="D2:E2"/>
    <mergeCell ref="A3:E3"/>
    <mergeCell ref="A4:E4"/>
    <mergeCell ref="A5:E5"/>
    <mergeCell ref="A104:E104"/>
    <mergeCell ref="F84:F88"/>
    <mergeCell ref="A168:E168"/>
    <mergeCell ref="A6:E6"/>
    <mergeCell ref="A8:E8"/>
    <mergeCell ref="A32:E32"/>
    <mergeCell ref="A65:E65"/>
    <mergeCell ref="A82:E82"/>
  </mergeCells>
  <printOptions horizontalCentered="1"/>
  <pageMargins left="0.78740157480314965" right="0.39370078740157483" top="0.59055118110236227" bottom="0.59055118110236227" header="0" footer="0"/>
  <pageSetup paperSize="9" scale="67" firstPageNumber="0" fitToHeight="10" orientation="portrait" horizontalDpi="300" verticalDpi="300" r:id="rId1"/>
  <rowBreaks count="1" manualBreakCount="1">
    <brk id="11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3"/>
  <sheetViews>
    <sheetView view="pageBreakPreview" topLeftCell="A25" zoomScale="75" zoomScaleNormal="75" zoomScaleSheetLayoutView="75" zoomScalePageLayoutView="75" workbookViewId="0">
      <selection activeCell="G51" sqref="G51"/>
    </sheetView>
  </sheetViews>
  <sheetFormatPr defaultRowHeight="15.75" x14ac:dyDescent="0.25"/>
  <cols>
    <col min="1" max="1" width="3.140625" style="1"/>
    <col min="2" max="2" width="3.28515625" style="1"/>
    <col min="3" max="3" width="8.28515625" style="1"/>
    <col min="4" max="4" width="30.85546875" style="1" customWidth="1"/>
    <col min="5" max="5" width="14.85546875" style="2"/>
    <col min="6" max="6" width="14" style="2"/>
    <col min="7" max="7" width="16.28515625" style="2" customWidth="1"/>
    <col min="8" max="8" width="12.42578125" style="2" customWidth="1"/>
    <col min="9" max="9" width="18.7109375" style="2" customWidth="1"/>
    <col min="10" max="10" width="12.140625" style="2" customWidth="1"/>
    <col min="11" max="11" width="15" style="2" customWidth="1"/>
    <col min="12" max="1025" width="8.28515625" style="2"/>
  </cols>
  <sheetData>
    <row r="1" spans="1:1025" ht="15.75" customHeight="1" x14ac:dyDescent="0.25">
      <c r="F1" s="271" t="s">
        <v>107</v>
      </c>
      <c r="G1" s="271"/>
      <c r="H1" s="271"/>
      <c r="I1" s="271"/>
      <c r="J1" s="271"/>
      <c r="K1" s="271"/>
    </row>
    <row r="2" spans="1:1025" ht="18.75" x14ac:dyDescent="0.3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025" ht="20.25" x14ac:dyDescent="0.25">
      <c r="A3" s="272" t="s">
        <v>108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025" ht="17.25" customHeight="1" x14ac:dyDescent="0.25">
      <c r="A4" s="273" t="s">
        <v>277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1025" x14ac:dyDescent="0.25">
      <c r="A5" s="6"/>
      <c r="B5" s="6"/>
      <c r="C5" s="6"/>
      <c r="D5" s="6"/>
      <c r="E5" s="5"/>
      <c r="F5" s="5"/>
      <c r="G5" s="5"/>
      <c r="H5" s="5"/>
      <c r="I5" s="5"/>
      <c r="J5" s="274" t="s">
        <v>109</v>
      </c>
      <c r="K5" s="274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1025" s="8" customFormat="1" ht="96" customHeight="1" x14ac:dyDescent="0.25">
      <c r="A6" s="275"/>
      <c r="B6" s="275"/>
      <c r="C6" s="275"/>
      <c r="D6" s="275"/>
      <c r="E6" s="130" t="s">
        <v>110</v>
      </c>
      <c r="F6" s="130" t="s">
        <v>111</v>
      </c>
      <c r="G6" s="130" t="s">
        <v>112</v>
      </c>
      <c r="H6" s="130" t="s">
        <v>113</v>
      </c>
      <c r="I6" s="130" t="s">
        <v>114</v>
      </c>
      <c r="J6" s="130" t="s">
        <v>99</v>
      </c>
      <c r="K6" s="130" t="s">
        <v>98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025" ht="51.75" customHeight="1" x14ac:dyDescent="0.25">
      <c r="A7" s="265" t="s">
        <v>115</v>
      </c>
      <c r="B7" s="265"/>
      <c r="C7" s="265"/>
      <c r="D7" s="265"/>
      <c r="E7" s="54">
        <v>487</v>
      </c>
      <c r="F7" s="54">
        <v>498.8</v>
      </c>
      <c r="G7" s="54">
        <v>417.9</v>
      </c>
      <c r="H7" s="54">
        <v>110.5</v>
      </c>
      <c r="I7" s="54">
        <v>191</v>
      </c>
      <c r="J7" s="54">
        <v>49.4</v>
      </c>
      <c r="K7" s="54"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1025" ht="69" customHeight="1" x14ac:dyDescent="0.25">
      <c r="A8" s="269" t="s">
        <v>116</v>
      </c>
      <c r="B8" s="269"/>
      <c r="C8" s="269"/>
      <c r="D8" s="269"/>
      <c r="E8" s="61">
        <v>451.1</v>
      </c>
      <c r="F8" s="61">
        <v>454.7</v>
      </c>
      <c r="G8" s="61">
        <v>373.1</v>
      </c>
      <c r="H8" s="61">
        <v>110.4</v>
      </c>
      <c r="I8" s="61">
        <v>166</v>
      </c>
      <c r="J8" s="61">
        <v>45.6</v>
      </c>
      <c r="K8" s="61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1025" ht="18" customHeight="1" x14ac:dyDescent="0.25">
      <c r="A9" s="107"/>
      <c r="B9" s="270" t="s">
        <v>117</v>
      </c>
      <c r="C9" s="270"/>
      <c r="D9" s="270"/>
      <c r="E9" s="52"/>
      <c r="F9" s="52"/>
      <c r="G9" s="52"/>
      <c r="H9" s="52"/>
      <c r="I9" s="52"/>
      <c r="J9" s="52"/>
      <c r="K9" s="52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1025" x14ac:dyDescent="0.25">
      <c r="A10" s="107"/>
      <c r="B10" s="108"/>
      <c r="C10" s="108"/>
      <c r="D10" s="109" t="s">
        <v>118</v>
      </c>
      <c r="E10" s="53">
        <v>16</v>
      </c>
      <c r="F10" s="53">
        <v>0</v>
      </c>
      <c r="G10" s="53">
        <v>0</v>
      </c>
      <c r="H10" s="53">
        <v>1.1000000000000001</v>
      </c>
      <c r="I10" s="53">
        <v>3</v>
      </c>
      <c r="J10" s="53">
        <v>1.1000000000000001</v>
      </c>
      <c r="K10" s="53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1025" x14ac:dyDescent="0.25">
      <c r="A11" s="107"/>
      <c r="B11" s="110"/>
      <c r="C11" s="110"/>
      <c r="D11" s="111" t="s">
        <v>264</v>
      </c>
      <c r="E11" s="53">
        <v>0</v>
      </c>
      <c r="F11" s="53">
        <v>31.6</v>
      </c>
      <c r="G11" s="53">
        <v>25.1</v>
      </c>
      <c r="H11" s="53">
        <v>6.7</v>
      </c>
      <c r="I11" s="53">
        <v>22</v>
      </c>
      <c r="J11" s="53">
        <v>6</v>
      </c>
      <c r="K11" s="53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1025" x14ac:dyDescent="0.25">
      <c r="A12" s="107"/>
      <c r="B12" s="110"/>
      <c r="C12" s="110"/>
      <c r="D12" s="111" t="s">
        <v>224</v>
      </c>
      <c r="E12" s="53">
        <v>90.1</v>
      </c>
      <c r="F12" s="53">
        <v>142.4</v>
      </c>
      <c r="G12" s="53">
        <v>134.80000000000001</v>
      </c>
      <c r="H12" s="53">
        <v>7</v>
      </c>
      <c r="I12" s="53">
        <v>19</v>
      </c>
      <c r="J12" s="53">
        <v>6.7</v>
      </c>
      <c r="K12" s="53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1025" x14ac:dyDescent="0.25">
      <c r="A13" s="14"/>
      <c r="B13" s="15"/>
      <c r="C13" s="15"/>
      <c r="D13" s="16"/>
      <c r="E13" s="56"/>
      <c r="F13" s="56"/>
      <c r="G13" s="56"/>
      <c r="H13" s="56"/>
      <c r="I13" s="56"/>
      <c r="J13" s="56"/>
      <c r="K13" s="5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025" s="147" customFormat="1" ht="21" customHeight="1" x14ac:dyDescent="0.25">
      <c r="A14" s="263" t="s">
        <v>119</v>
      </c>
      <c r="B14" s="263"/>
      <c r="C14" s="263"/>
      <c r="D14" s="263"/>
      <c r="E14" s="161">
        <v>35.9</v>
      </c>
      <c r="F14" s="161">
        <v>44.1</v>
      </c>
      <c r="G14" s="162">
        <v>44.7</v>
      </c>
      <c r="H14" s="162">
        <v>0.1</v>
      </c>
      <c r="I14" s="162">
        <v>25</v>
      </c>
      <c r="J14" s="162">
        <v>3.9</v>
      </c>
      <c r="K14" s="162">
        <v>0</v>
      </c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  <c r="IS14" s="146"/>
      <c r="IT14" s="146"/>
      <c r="IU14" s="146"/>
      <c r="IV14" s="146"/>
      <c r="IW14" s="146"/>
      <c r="IX14" s="146"/>
      <c r="IY14" s="146"/>
      <c r="IZ14" s="146"/>
      <c r="JA14" s="146"/>
      <c r="JB14" s="146"/>
      <c r="JC14" s="146"/>
      <c r="JD14" s="146"/>
      <c r="JE14" s="146"/>
      <c r="JF14" s="146"/>
      <c r="JG14" s="146"/>
      <c r="JH14" s="146"/>
      <c r="JI14" s="146"/>
      <c r="JJ14" s="146"/>
      <c r="JK14" s="146"/>
      <c r="JL14" s="146"/>
      <c r="JM14" s="146"/>
      <c r="JN14" s="146"/>
      <c r="JO14" s="146"/>
      <c r="JP14" s="146"/>
      <c r="JQ14" s="146"/>
      <c r="JR14" s="146"/>
      <c r="JS14" s="146"/>
      <c r="JT14" s="146"/>
      <c r="JU14" s="146"/>
      <c r="JV14" s="146"/>
      <c r="JW14" s="146"/>
      <c r="JX14" s="146"/>
      <c r="JY14" s="146"/>
      <c r="JZ14" s="146"/>
      <c r="KA14" s="146"/>
      <c r="KB14" s="146"/>
      <c r="KC14" s="146"/>
      <c r="KD14" s="146"/>
      <c r="KE14" s="146"/>
      <c r="KF14" s="146"/>
      <c r="KG14" s="146"/>
      <c r="KH14" s="146"/>
      <c r="KI14" s="146"/>
      <c r="KJ14" s="146"/>
      <c r="KK14" s="146"/>
      <c r="KL14" s="146"/>
      <c r="KM14" s="146"/>
      <c r="KN14" s="146"/>
      <c r="KO14" s="146"/>
      <c r="KP14" s="146"/>
      <c r="KQ14" s="146"/>
      <c r="KR14" s="146"/>
      <c r="KS14" s="146"/>
      <c r="KT14" s="146"/>
      <c r="KU14" s="146"/>
      <c r="KV14" s="146"/>
      <c r="KW14" s="146"/>
      <c r="KX14" s="146"/>
      <c r="KY14" s="146"/>
      <c r="KZ14" s="146"/>
      <c r="LA14" s="146"/>
      <c r="LB14" s="146"/>
      <c r="LC14" s="146"/>
      <c r="LD14" s="146"/>
      <c r="LE14" s="146"/>
      <c r="LF14" s="146"/>
      <c r="LG14" s="146"/>
      <c r="LH14" s="146"/>
      <c r="LI14" s="146"/>
      <c r="LJ14" s="146"/>
      <c r="LK14" s="146"/>
      <c r="LL14" s="146"/>
      <c r="LM14" s="146"/>
      <c r="LN14" s="146"/>
      <c r="LO14" s="146"/>
      <c r="LP14" s="146"/>
      <c r="LQ14" s="146"/>
      <c r="LR14" s="146"/>
      <c r="LS14" s="146"/>
      <c r="LT14" s="146"/>
      <c r="LU14" s="146"/>
      <c r="LV14" s="146"/>
      <c r="LW14" s="146"/>
      <c r="LX14" s="146"/>
      <c r="LY14" s="146"/>
      <c r="LZ14" s="146"/>
      <c r="MA14" s="146"/>
      <c r="MB14" s="146"/>
      <c r="MC14" s="146"/>
      <c r="MD14" s="146"/>
      <c r="ME14" s="146"/>
      <c r="MF14" s="146"/>
      <c r="MG14" s="146"/>
      <c r="MH14" s="146"/>
      <c r="MI14" s="146"/>
      <c r="MJ14" s="146"/>
      <c r="MK14" s="146"/>
      <c r="ML14" s="146"/>
      <c r="MM14" s="146"/>
      <c r="MN14" s="146"/>
      <c r="MO14" s="146"/>
      <c r="MP14" s="146"/>
      <c r="MQ14" s="146"/>
      <c r="MR14" s="146"/>
      <c r="MS14" s="146"/>
      <c r="MT14" s="146"/>
      <c r="MU14" s="146"/>
      <c r="MV14" s="146"/>
      <c r="MW14" s="146"/>
      <c r="MX14" s="146"/>
      <c r="MY14" s="146"/>
      <c r="MZ14" s="146"/>
      <c r="NA14" s="146"/>
      <c r="NB14" s="146"/>
      <c r="NC14" s="146"/>
      <c r="ND14" s="146"/>
      <c r="NE14" s="146"/>
      <c r="NF14" s="146"/>
      <c r="NG14" s="146"/>
      <c r="NH14" s="146"/>
      <c r="NI14" s="146"/>
      <c r="NJ14" s="146"/>
      <c r="NK14" s="146"/>
      <c r="NL14" s="146"/>
      <c r="NM14" s="146"/>
      <c r="NN14" s="146"/>
      <c r="NO14" s="146"/>
      <c r="NP14" s="146"/>
      <c r="NQ14" s="146"/>
      <c r="NR14" s="146"/>
      <c r="NS14" s="146"/>
      <c r="NT14" s="146"/>
      <c r="NU14" s="146"/>
      <c r="NV14" s="146"/>
      <c r="NW14" s="146"/>
      <c r="NX14" s="146"/>
      <c r="NY14" s="146"/>
      <c r="NZ14" s="146"/>
      <c r="OA14" s="146"/>
      <c r="OB14" s="146"/>
      <c r="OC14" s="146"/>
      <c r="OD14" s="146"/>
      <c r="OE14" s="146"/>
      <c r="OF14" s="146"/>
      <c r="OG14" s="146"/>
      <c r="OH14" s="146"/>
      <c r="OI14" s="146"/>
      <c r="OJ14" s="146"/>
      <c r="OK14" s="146"/>
      <c r="OL14" s="146"/>
      <c r="OM14" s="146"/>
      <c r="ON14" s="146"/>
      <c r="OO14" s="146"/>
      <c r="OP14" s="146"/>
      <c r="OQ14" s="146"/>
      <c r="OR14" s="146"/>
      <c r="OS14" s="146"/>
      <c r="OT14" s="146"/>
      <c r="OU14" s="146"/>
      <c r="OV14" s="146"/>
      <c r="OW14" s="146"/>
      <c r="OX14" s="146"/>
      <c r="OY14" s="146"/>
      <c r="OZ14" s="146"/>
      <c r="PA14" s="146"/>
      <c r="PB14" s="146"/>
      <c r="PC14" s="146"/>
      <c r="PD14" s="146"/>
      <c r="PE14" s="146"/>
      <c r="PF14" s="146"/>
      <c r="PG14" s="146"/>
      <c r="PH14" s="146"/>
      <c r="PI14" s="146"/>
      <c r="PJ14" s="146"/>
      <c r="PK14" s="146"/>
      <c r="PL14" s="146"/>
      <c r="PM14" s="146"/>
      <c r="PN14" s="146"/>
      <c r="PO14" s="146"/>
      <c r="PP14" s="146"/>
      <c r="PQ14" s="146"/>
      <c r="PR14" s="146"/>
      <c r="PS14" s="146"/>
      <c r="PT14" s="146"/>
      <c r="PU14" s="146"/>
      <c r="PV14" s="146"/>
      <c r="PW14" s="146"/>
      <c r="PX14" s="146"/>
      <c r="PY14" s="146"/>
      <c r="PZ14" s="146"/>
      <c r="QA14" s="146"/>
      <c r="QB14" s="146"/>
      <c r="QC14" s="146"/>
      <c r="QD14" s="146"/>
      <c r="QE14" s="146"/>
      <c r="QF14" s="146"/>
      <c r="QG14" s="146"/>
      <c r="QH14" s="146"/>
      <c r="QI14" s="146"/>
      <c r="QJ14" s="146"/>
      <c r="QK14" s="146"/>
      <c r="QL14" s="146"/>
      <c r="QM14" s="146"/>
      <c r="QN14" s="146"/>
      <c r="QO14" s="146"/>
      <c r="QP14" s="146"/>
      <c r="QQ14" s="146"/>
      <c r="QR14" s="146"/>
      <c r="QS14" s="146"/>
      <c r="QT14" s="146"/>
      <c r="QU14" s="146"/>
      <c r="QV14" s="146"/>
      <c r="QW14" s="146"/>
      <c r="QX14" s="146"/>
      <c r="QY14" s="146"/>
      <c r="QZ14" s="146"/>
      <c r="RA14" s="146"/>
      <c r="RB14" s="146"/>
      <c r="RC14" s="146"/>
      <c r="RD14" s="146"/>
      <c r="RE14" s="146"/>
      <c r="RF14" s="146"/>
      <c r="RG14" s="146"/>
      <c r="RH14" s="146"/>
      <c r="RI14" s="146"/>
      <c r="RJ14" s="146"/>
      <c r="RK14" s="146"/>
      <c r="RL14" s="146"/>
      <c r="RM14" s="146"/>
      <c r="RN14" s="146"/>
      <c r="RO14" s="146"/>
      <c r="RP14" s="146"/>
      <c r="RQ14" s="146"/>
      <c r="RR14" s="146"/>
      <c r="RS14" s="146"/>
      <c r="RT14" s="146"/>
      <c r="RU14" s="146"/>
      <c r="RV14" s="146"/>
      <c r="RW14" s="146"/>
      <c r="RX14" s="146"/>
      <c r="RY14" s="146"/>
      <c r="RZ14" s="146"/>
      <c r="SA14" s="146"/>
      <c r="SB14" s="146"/>
      <c r="SC14" s="146"/>
      <c r="SD14" s="146"/>
      <c r="SE14" s="146"/>
      <c r="SF14" s="146"/>
      <c r="SG14" s="146"/>
      <c r="SH14" s="146"/>
      <c r="SI14" s="146"/>
      <c r="SJ14" s="146"/>
      <c r="SK14" s="146"/>
      <c r="SL14" s="146"/>
      <c r="SM14" s="146"/>
      <c r="SN14" s="146"/>
      <c r="SO14" s="146"/>
      <c r="SP14" s="146"/>
      <c r="SQ14" s="146"/>
      <c r="SR14" s="146"/>
      <c r="SS14" s="146"/>
      <c r="ST14" s="146"/>
      <c r="SU14" s="146"/>
      <c r="SV14" s="146"/>
      <c r="SW14" s="146"/>
      <c r="SX14" s="146"/>
      <c r="SY14" s="146"/>
      <c r="SZ14" s="146"/>
      <c r="TA14" s="146"/>
      <c r="TB14" s="146"/>
      <c r="TC14" s="146"/>
      <c r="TD14" s="146"/>
      <c r="TE14" s="146"/>
      <c r="TF14" s="146"/>
      <c r="TG14" s="146"/>
      <c r="TH14" s="146"/>
      <c r="TI14" s="146"/>
      <c r="TJ14" s="146"/>
      <c r="TK14" s="146"/>
      <c r="TL14" s="146"/>
      <c r="TM14" s="146"/>
      <c r="TN14" s="146"/>
      <c r="TO14" s="146"/>
      <c r="TP14" s="146"/>
      <c r="TQ14" s="146"/>
      <c r="TR14" s="146"/>
      <c r="TS14" s="146"/>
      <c r="TT14" s="146"/>
      <c r="TU14" s="146"/>
      <c r="TV14" s="146"/>
      <c r="TW14" s="146"/>
      <c r="TX14" s="146"/>
      <c r="TY14" s="146"/>
      <c r="TZ14" s="146"/>
      <c r="UA14" s="146"/>
      <c r="UB14" s="146"/>
      <c r="UC14" s="146"/>
      <c r="UD14" s="146"/>
      <c r="UE14" s="146"/>
      <c r="UF14" s="146"/>
      <c r="UG14" s="146"/>
      <c r="UH14" s="146"/>
      <c r="UI14" s="146"/>
      <c r="UJ14" s="146"/>
      <c r="UK14" s="146"/>
      <c r="UL14" s="146"/>
      <c r="UM14" s="146"/>
      <c r="UN14" s="146"/>
      <c r="UO14" s="146"/>
      <c r="UP14" s="146"/>
      <c r="UQ14" s="146"/>
      <c r="UR14" s="146"/>
      <c r="US14" s="146"/>
      <c r="UT14" s="146"/>
      <c r="UU14" s="146"/>
      <c r="UV14" s="146"/>
      <c r="UW14" s="146"/>
      <c r="UX14" s="146"/>
      <c r="UY14" s="146"/>
      <c r="UZ14" s="146"/>
      <c r="VA14" s="146"/>
      <c r="VB14" s="146"/>
      <c r="VC14" s="146"/>
      <c r="VD14" s="146"/>
      <c r="VE14" s="146"/>
      <c r="VF14" s="146"/>
      <c r="VG14" s="146"/>
      <c r="VH14" s="146"/>
      <c r="VI14" s="146"/>
      <c r="VJ14" s="146"/>
      <c r="VK14" s="146"/>
      <c r="VL14" s="146"/>
      <c r="VM14" s="146"/>
      <c r="VN14" s="146"/>
      <c r="VO14" s="146"/>
      <c r="VP14" s="146"/>
      <c r="VQ14" s="146"/>
      <c r="VR14" s="146"/>
      <c r="VS14" s="146"/>
      <c r="VT14" s="146"/>
      <c r="VU14" s="146"/>
      <c r="VV14" s="146"/>
      <c r="VW14" s="146"/>
      <c r="VX14" s="146"/>
      <c r="VY14" s="146"/>
      <c r="VZ14" s="146"/>
      <c r="WA14" s="146"/>
      <c r="WB14" s="146"/>
      <c r="WC14" s="146"/>
      <c r="WD14" s="146"/>
      <c r="WE14" s="146"/>
      <c r="WF14" s="146"/>
      <c r="WG14" s="146"/>
      <c r="WH14" s="146"/>
      <c r="WI14" s="146"/>
      <c r="WJ14" s="146"/>
      <c r="WK14" s="146"/>
      <c r="WL14" s="146"/>
      <c r="WM14" s="146"/>
      <c r="WN14" s="146"/>
      <c r="WO14" s="146"/>
      <c r="WP14" s="146"/>
      <c r="WQ14" s="146"/>
      <c r="WR14" s="146"/>
      <c r="WS14" s="146"/>
      <c r="WT14" s="146"/>
      <c r="WU14" s="146"/>
      <c r="WV14" s="146"/>
      <c r="WW14" s="146"/>
      <c r="WX14" s="146"/>
      <c r="WY14" s="146"/>
      <c r="WZ14" s="146"/>
      <c r="XA14" s="146"/>
      <c r="XB14" s="146"/>
      <c r="XC14" s="146"/>
      <c r="XD14" s="146"/>
      <c r="XE14" s="146"/>
      <c r="XF14" s="146"/>
      <c r="XG14" s="146"/>
      <c r="XH14" s="146"/>
      <c r="XI14" s="146"/>
      <c r="XJ14" s="146"/>
      <c r="XK14" s="146"/>
      <c r="XL14" s="146"/>
      <c r="XM14" s="146"/>
      <c r="XN14" s="146"/>
      <c r="XO14" s="146"/>
      <c r="XP14" s="146"/>
      <c r="XQ14" s="146"/>
      <c r="XR14" s="146"/>
      <c r="XS14" s="146"/>
      <c r="XT14" s="146"/>
      <c r="XU14" s="146"/>
      <c r="XV14" s="146"/>
      <c r="XW14" s="146"/>
      <c r="XX14" s="146"/>
      <c r="XY14" s="146"/>
      <c r="XZ14" s="146"/>
      <c r="YA14" s="146"/>
      <c r="YB14" s="146"/>
      <c r="YC14" s="146"/>
      <c r="YD14" s="146"/>
      <c r="YE14" s="146"/>
      <c r="YF14" s="146"/>
      <c r="YG14" s="146"/>
      <c r="YH14" s="146"/>
      <c r="YI14" s="146"/>
      <c r="YJ14" s="146"/>
      <c r="YK14" s="146"/>
      <c r="YL14" s="146"/>
      <c r="YM14" s="146"/>
      <c r="YN14" s="146"/>
      <c r="YO14" s="146"/>
      <c r="YP14" s="146"/>
      <c r="YQ14" s="146"/>
      <c r="YR14" s="146"/>
      <c r="YS14" s="146"/>
      <c r="YT14" s="146"/>
      <c r="YU14" s="146"/>
      <c r="YV14" s="146"/>
      <c r="YW14" s="146"/>
      <c r="YX14" s="146"/>
      <c r="YY14" s="146"/>
      <c r="YZ14" s="146"/>
      <c r="ZA14" s="146"/>
      <c r="ZB14" s="146"/>
      <c r="ZC14" s="146"/>
      <c r="ZD14" s="146"/>
      <c r="ZE14" s="146"/>
      <c r="ZF14" s="146"/>
      <c r="ZG14" s="146"/>
      <c r="ZH14" s="146"/>
      <c r="ZI14" s="146"/>
      <c r="ZJ14" s="146"/>
      <c r="ZK14" s="146"/>
      <c r="ZL14" s="146"/>
      <c r="ZM14" s="146"/>
      <c r="ZN14" s="146"/>
      <c r="ZO14" s="146"/>
      <c r="ZP14" s="146"/>
      <c r="ZQ14" s="146"/>
      <c r="ZR14" s="146"/>
      <c r="ZS14" s="146"/>
      <c r="ZT14" s="146"/>
      <c r="ZU14" s="146"/>
      <c r="ZV14" s="146"/>
      <c r="ZW14" s="146"/>
      <c r="ZX14" s="146"/>
      <c r="ZY14" s="146"/>
      <c r="ZZ14" s="146"/>
      <c r="AAA14" s="146"/>
      <c r="AAB14" s="146"/>
      <c r="AAC14" s="146"/>
      <c r="AAD14" s="146"/>
      <c r="AAE14" s="146"/>
      <c r="AAF14" s="146"/>
      <c r="AAG14" s="146"/>
      <c r="AAH14" s="146"/>
      <c r="AAI14" s="146"/>
      <c r="AAJ14" s="146"/>
      <c r="AAK14" s="146"/>
      <c r="AAL14" s="146"/>
      <c r="AAM14" s="146"/>
      <c r="AAN14" s="146"/>
      <c r="AAO14" s="146"/>
      <c r="AAP14" s="146"/>
      <c r="AAQ14" s="146"/>
      <c r="AAR14" s="146"/>
      <c r="AAS14" s="146"/>
      <c r="AAT14" s="146"/>
      <c r="AAU14" s="146"/>
      <c r="AAV14" s="146"/>
      <c r="AAW14" s="146"/>
      <c r="AAX14" s="146"/>
      <c r="AAY14" s="146"/>
      <c r="AAZ14" s="146"/>
      <c r="ABA14" s="146"/>
      <c r="ABB14" s="146"/>
      <c r="ABC14" s="146"/>
      <c r="ABD14" s="146"/>
      <c r="ABE14" s="146"/>
      <c r="ABF14" s="146"/>
      <c r="ABG14" s="146"/>
      <c r="ABH14" s="146"/>
      <c r="ABI14" s="146"/>
      <c r="ABJ14" s="146"/>
      <c r="ABK14" s="146"/>
      <c r="ABL14" s="146"/>
      <c r="ABM14" s="146"/>
      <c r="ABN14" s="146"/>
      <c r="ABO14" s="146"/>
      <c r="ABP14" s="146"/>
      <c r="ABQ14" s="146"/>
      <c r="ABR14" s="146"/>
      <c r="ABS14" s="146"/>
      <c r="ABT14" s="146"/>
      <c r="ABU14" s="146"/>
      <c r="ABV14" s="146"/>
      <c r="ABW14" s="146"/>
      <c r="ABX14" s="146"/>
      <c r="ABY14" s="146"/>
      <c r="ABZ14" s="146"/>
      <c r="ACA14" s="146"/>
      <c r="ACB14" s="146"/>
      <c r="ACC14" s="146"/>
      <c r="ACD14" s="146"/>
      <c r="ACE14" s="146"/>
      <c r="ACF14" s="146"/>
      <c r="ACG14" s="146"/>
      <c r="ACH14" s="146"/>
      <c r="ACI14" s="146"/>
      <c r="ACJ14" s="146"/>
      <c r="ACK14" s="146"/>
      <c r="ACL14" s="146"/>
      <c r="ACM14" s="146"/>
      <c r="ACN14" s="146"/>
      <c r="ACO14" s="146"/>
      <c r="ACP14" s="146"/>
      <c r="ACQ14" s="146"/>
      <c r="ACR14" s="146"/>
      <c r="ACS14" s="146"/>
      <c r="ACT14" s="146"/>
      <c r="ACU14" s="146"/>
      <c r="ACV14" s="146"/>
      <c r="ACW14" s="146"/>
      <c r="ACX14" s="146"/>
      <c r="ACY14" s="146"/>
      <c r="ACZ14" s="146"/>
      <c r="ADA14" s="146"/>
      <c r="ADB14" s="146"/>
      <c r="ADC14" s="146"/>
      <c r="ADD14" s="146"/>
      <c r="ADE14" s="146"/>
      <c r="ADF14" s="146"/>
      <c r="ADG14" s="146"/>
      <c r="ADH14" s="146"/>
      <c r="ADI14" s="146"/>
      <c r="ADJ14" s="146"/>
      <c r="ADK14" s="146"/>
      <c r="ADL14" s="146"/>
      <c r="ADM14" s="146"/>
      <c r="ADN14" s="146"/>
      <c r="ADO14" s="146"/>
      <c r="ADP14" s="146"/>
      <c r="ADQ14" s="146"/>
      <c r="ADR14" s="146"/>
      <c r="ADS14" s="146"/>
      <c r="ADT14" s="146"/>
      <c r="ADU14" s="146"/>
      <c r="ADV14" s="146"/>
      <c r="ADW14" s="146"/>
      <c r="ADX14" s="146"/>
      <c r="ADY14" s="146"/>
      <c r="ADZ14" s="146"/>
      <c r="AEA14" s="146"/>
      <c r="AEB14" s="146"/>
      <c r="AEC14" s="146"/>
      <c r="AED14" s="146"/>
      <c r="AEE14" s="146"/>
      <c r="AEF14" s="146"/>
      <c r="AEG14" s="146"/>
      <c r="AEH14" s="146"/>
      <c r="AEI14" s="146"/>
      <c r="AEJ14" s="146"/>
      <c r="AEK14" s="146"/>
      <c r="AEL14" s="146"/>
      <c r="AEM14" s="146"/>
      <c r="AEN14" s="146"/>
      <c r="AEO14" s="146"/>
      <c r="AEP14" s="146"/>
      <c r="AEQ14" s="146"/>
      <c r="AER14" s="146"/>
      <c r="AES14" s="146"/>
      <c r="AET14" s="146"/>
      <c r="AEU14" s="146"/>
      <c r="AEV14" s="146"/>
      <c r="AEW14" s="146"/>
      <c r="AEX14" s="146"/>
      <c r="AEY14" s="146"/>
      <c r="AEZ14" s="146"/>
      <c r="AFA14" s="146"/>
      <c r="AFB14" s="146"/>
      <c r="AFC14" s="146"/>
      <c r="AFD14" s="146"/>
      <c r="AFE14" s="146"/>
      <c r="AFF14" s="146"/>
      <c r="AFG14" s="146"/>
      <c r="AFH14" s="146"/>
      <c r="AFI14" s="146"/>
      <c r="AFJ14" s="146"/>
      <c r="AFK14" s="146"/>
      <c r="AFL14" s="146"/>
      <c r="AFM14" s="146"/>
      <c r="AFN14" s="146"/>
      <c r="AFO14" s="146"/>
      <c r="AFP14" s="146"/>
      <c r="AFQ14" s="146"/>
      <c r="AFR14" s="146"/>
      <c r="AFS14" s="146"/>
      <c r="AFT14" s="146"/>
      <c r="AFU14" s="146"/>
      <c r="AFV14" s="146"/>
      <c r="AFW14" s="146"/>
      <c r="AFX14" s="146"/>
      <c r="AFY14" s="146"/>
      <c r="AFZ14" s="146"/>
      <c r="AGA14" s="146"/>
      <c r="AGB14" s="146"/>
      <c r="AGC14" s="146"/>
      <c r="AGD14" s="146"/>
      <c r="AGE14" s="146"/>
      <c r="AGF14" s="146"/>
      <c r="AGG14" s="146"/>
      <c r="AGH14" s="146"/>
      <c r="AGI14" s="146"/>
      <c r="AGJ14" s="146"/>
      <c r="AGK14" s="146"/>
      <c r="AGL14" s="146"/>
      <c r="AGM14" s="146"/>
      <c r="AGN14" s="146"/>
      <c r="AGO14" s="146"/>
      <c r="AGP14" s="146"/>
      <c r="AGQ14" s="146"/>
      <c r="AGR14" s="146"/>
      <c r="AGS14" s="146"/>
      <c r="AGT14" s="146"/>
      <c r="AGU14" s="146"/>
      <c r="AGV14" s="146"/>
      <c r="AGW14" s="146"/>
      <c r="AGX14" s="146"/>
      <c r="AGY14" s="146"/>
      <c r="AGZ14" s="146"/>
      <c r="AHA14" s="146"/>
      <c r="AHB14" s="146"/>
      <c r="AHC14" s="146"/>
      <c r="AHD14" s="146"/>
      <c r="AHE14" s="146"/>
      <c r="AHF14" s="146"/>
      <c r="AHG14" s="146"/>
      <c r="AHH14" s="146"/>
      <c r="AHI14" s="146"/>
      <c r="AHJ14" s="146"/>
      <c r="AHK14" s="146"/>
      <c r="AHL14" s="146"/>
      <c r="AHM14" s="146"/>
      <c r="AHN14" s="146"/>
      <c r="AHO14" s="146"/>
      <c r="AHP14" s="146"/>
      <c r="AHQ14" s="146"/>
      <c r="AHR14" s="146"/>
      <c r="AHS14" s="146"/>
      <c r="AHT14" s="146"/>
      <c r="AHU14" s="146"/>
      <c r="AHV14" s="146"/>
      <c r="AHW14" s="146"/>
      <c r="AHX14" s="146"/>
      <c r="AHY14" s="146"/>
      <c r="AHZ14" s="146"/>
      <c r="AIA14" s="146"/>
      <c r="AIB14" s="146"/>
      <c r="AIC14" s="146"/>
      <c r="AID14" s="146"/>
      <c r="AIE14" s="146"/>
      <c r="AIF14" s="146"/>
      <c r="AIG14" s="146"/>
      <c r="AIH14" s="146"/>
      <c r="AII14" s="146"/>
      <c r="AIJ14" s="146"/>
      <c r="AIK14" s="146"/>
      <c r="AIL14" s="146"/>
      <c r="AIM14" s="146"/>
      <c r="AIN14" s="146"/>
      <c r="AIO14" s="146"/>
      <c r="AIP14" s="146"/>
      <c r="AIQ14" s="146"/>
      <c r="AIR14" s="146"/>
      <c r="AIS14" s="146"/>
      <c r="AIT14" s="146"/>
      <c r="AIU14" s="146"/>
      <c r="AIV14" s="146"/>
      <c r="AIW14" s="146"/>
      <c r="AIX14" s="146"/>
      <c r="AIY14" s="146"/>
      <c r="AIZ14" s="146"/>
      <c r="AJA14" s="146"/>
      <c r="AJB14" s="146"/>
      <c r="AJC14" s="146"/>
      <c r="AJD14" s="146"/>
      <c r="AJE14" s="146"/>
      <c r="AJF14" s="146"/>
      <c r="AJG14" s="146"/>
      <c r="AJH14" s="146"/>
      <c r="AJI14" s="146"/>
      <c r="AJJ14" s="146"/>
      <c r="AJK14" s="146"/>
      <c r="AJL14" s="146"/>
      <c r="AJM14" s="146"/>
      <c r="AJN14" s="146"/>
      <c r="AJO14" s="146"/>
      <c r="AJP14" s="146"/>
      <c r="AJQ14" s="146"/>
      <c r="AJR14" s="146"/>
      <c r="AJS14" s="146"/>
      <c r="AJT14" s="146"/>
      <c r="AJU14" s="146"/>
      <c r="AJV14" s="146"/>
      <c r="AJW14" s="146"/>
      <c r="AJX14" s="146"/>
      <c r="AJY14" s="146"/>
      <c r="AJZ14" s="146"/>
      <c r="AKA14" s="146"/>
      <c r="AKB14" s="146"/>
      <c r="AKC14" s="146"/>
      <c r="AKD14" s="146"/>
      <c r="AKE14" s="146"/>
      <c r="AKF14" s="146"/>
      <c r="AKG14" s="146"/>
      <c r="AKH14" s="146"/>
      <c r="AKI14" s="146"/>
      <c r="AKJ14" s="146"/>
      <c r="AKK14" s="146"/>
      <c r="AKL14" s="146"/>
      <c r="AKM14" s="146"/>
      <c r="AKN14" s="146"/>
      <c r="AKO14" s="146"/>
      <c r="AKP14" s="146"/>
      <c r="AKQ14" s="146"/>
      <c r="AKR14" s="146"/>
      <c r="AKS14" s="146"/>
      <c r="AKT14" s="146"/>
      <c r="AKU14" s="146"/>
      <c r="AKV14" s="146"/>
      <c r="AKW14" s="146"/>
      <c r="AKX14" s="146"/>
      <c r="AKY14" s="146"/>
      <c r="AKZ14" s="146"/>
      <c r="ALA14" s="146"/>
      <c r="ALB14" s="146"/>
      <c r="ALC14" s="146"/>
      <c r="ALD14" s="146"/>
      <c r="ALE14" s="146"/>
      <c r="ALF14" s="146"/>
      <c r="ALG14" s="146"/>
      <c r="ALH14" s="146"/>
      <c r="ALI14" s="146"/>
      <c r="ALJ14" s="146"/>
      <c r="ALK14" s="146"/>
      <c r="ALL14" s="146"/>
      <c r="ALM14" s="146"/>
      <c r="ALN14" s="146"/>
      <c r="ALO14" s="146"/>
      <c r="ALP14" s="146"/>
      <c r="ALQ14" s="146"/>
      <c r="ALR14" s="146"/>
      <c r="ALS14" s="146"/>
      <c r="ALT14" s="146"/>
      <c r="ALU14" s="146"/>
      <c r="ALV14" s="146"/>
      <c r="ALW14" s="146"/>
      <c r="ALX14" s="146"/>
      <c r="ALY14" s="146"/>
      <c r="ALZ14" s="146"/>
      <c r="AMA14" s="146"/>
      <c r="AMB14" s="146"/>
      <c r="AMC14" s="146"/>
      <c r="AMD14" s="146"/>
      <c r="AME14" s="146"/>
      <c r="AMF14" s="146"/>
      <c r="AMG14" s="146"/>
      <c r="AMH14" s="146"/>
      <c r="AMI14" s="146"/>
      <c r="AMJ14" s="146"/>
      <c r="AMK14" s="146"/>
    </row>
    <row r="15" spans="1:1025" ht="18" customHeight="1" x14ac:dyDescent="0.25">
      <c r="A15" s="11"/>
      <c r="B15" s="262" t="s">
        <v>117</v>
      </c>
      <c r="C15" s="262"/>
      <c r="D15" s="262"/>
      <c r="E15" s="57"/>
      <c r="F15" s="57"/>
      <c r="G15" s="57"/>
      <c r="H15" s="57"/>
      <c r="I15" s="57"/>
      <c r="J15" s="57"/>
      <c r="K15" s="5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1025" x14ac:dyDescent="0.25">
      <c r="A16" s="11"/>
      <c r="B16" s="12"/>
      <c r="C16" s="12"/>
      <c r="D16" s="13" t="s">
        <v>273</v>
      </c>
      <c r="E16" s="53">
        <v>4.2</v>
      </c>
      <c r="F16" s="53">
        <v>12.3</v>
      </c>
      <c r="G16" s="52">
        <v>13.1</v>
      </c>
      <c r="H16" s="52">
        <v>0</v>
      </c>
      <c r="I16" s="52">
        <v>18</v>
      </c>
      <c r="J16" s="52">
        <v>2.4</v>
      </c>
      <c r="K16" s="52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14"/>
      <c r="B17" s="15"/>
      <c r="C17" s="15"/>
      <c r="D17" s="18"/>
      <c r="E17" s="56"/>
      <c r="F17" s="118"/>
      <c r="G17" s="119"/>
      <c r="H17" s="118"/>
      <c r="I17" s="118"/>
      <c r="J17" s="118"/>
      <c r="K17" s="11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 x14ac:dyDescent="0.25">
      <c r="A18" s="263" t="s">
        <v>120</v>
      </c>
      <c r="B18" s="263"/>
      <c r="C18" s="263"/>
      <c r="D18" s="263"/>
      <c r="E18" s="61"/>
      <c r="F18" s="61"/>
      <c r="G18" s="156"/>
      <c r="H18" s="156"/>
      <c r="I18" s="156"/>
      <c r="J18" s="156"/>
      <c r="K18" s="15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 customHeight="1" x14ac:dyDescent="0.25">
      <c r="A19" s="11"/>
      <c r="B19" s="262" t="s">
        <v>117</v>
      </c>
      <c r="C19" s="262"/>
      <c r="D19" s="262"/>
      <c r="E19" s="52"/>
      <c r="F19" s="52"/>
      <c r="G19" s="52"/>
      <c r="H19" s="52"/>
      <c r="I19" s="52"/>
      <c r="J19" s="52"/>
      <c r="K19" s="5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11"/>
      <c r="B20" s="12"/>
      <c r="C20" s="12"/>
      <c r="D20" s="13"/>
      <c r="E20" s="53"/>
      <c r="F20" s="53"/>
      <c r="G20" s="53"/>
      <c r="H20" s="53"/>
      <c r="I20" s="53"/>
      <c r="J20" s="53"/>
      <c r="K20" s="5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14"/>
      <c r="B21" s="15"/>
      <c r="C21" s="15"/>
      <c r="D21" s="16"/>
      <c r="E21" s="56"/>
      <c r="F21" s="56"/>
      <c r="G21" s="56"/>
      <c r="H21" s="56"/>
      <c r="I21" s="56"/>
      <c r="J21" s="56"/>
      <c r="K21" s="5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 x14ac:dyDescent="0.25">
      <c r="A22" s="261" t="s">
        <v>223</v>
      </c>
      <c r="B22" s="261"/>
      <c r="C22" s="261"/>
      <c r="D22" s="261"/>
      <c r="E22" s="160">
        <v>6203.8</v>
      </c>
      <c r="F22" s="160">
        <v>6203.8</v>
      </c>
      <c r="G22" s="160">
        <v>0</v>
      </c>
      <c r="H22" s="160">
        <v>0</v>
      </c>
      <c r="I22" s="160">
        <v>1744</v>
      </c>
      <c r="J22" s="160">
        <v>1154.5999999999999</v>
      </c>
      <c r="K22" s="160">
        <v>65.099999999999994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6.899999999999999" customHeight="1" x14ac:dyDescent="0.25">
      <c r="A23" s="17"/>
      <c r="B23" s="268" t="s">
        <v>121</v>
      </c>
      <c r="C23" s="268"/>
      <c r="D23" s="268"/>
      <c r="E23" s="52"/>
      <c r="F23" s="52"/>
      <c r="G23" s="52"/>
      <c r="H23" s="52"/>
      <c r="I23" s="52"/>
      <c r="J23" s="52"/>
      <c r="K23" s="5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 x14ac:dyDescent="0.25">
      <c r="A24" s="263" t="s">
        <v>122</v>
      </c>
      <c r="B24" s="263"/>
      <c r="C24" s="263"/>
      <c r="D24" s="263"/>
      <c r="E24" s="61"/>
      <c r="F24" s="61"/>
      <c r="G24" s="61"/>
      <c r="H24" s="61"/>
      <c r="I24" s="61"/>
      <c r="J24" s="61"/>
      <c r="K24" s="6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" customHeight="1" x14ac:dyDescent="0.25">
      <c r="A25" s="11"/>
      <c r="B25" s="262" t="s">
        <v>117</v>
      </c>
      <c r="C25" s="262"/>
      <c r="D25" s="262"/>
      <c r="E25" s="57"/>
      <c r="F25" s="57"/>
      <c r="G25" s="57"/>
      <c r="H25" s="57"/>
      <c r="I25" s="128"/>
      <c r="J25" s="57"/>
      <c r="K25" s="57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11"/>
      <c r="B26" s="12"/>
      <c r="C26" s="12"/>
      <c r="D26" s="13" t="s">
        <v>123</v>
      </c>
      <c r="E26" s="55">
        <v>6203.8</v>
      </c>
      <c r="F26" s="55">
        <v>6203.8</v>
      </c>
      <c r="G26" s="55">
        <v>0</v>
      </c>
      <c r="H26" s="55">
        <v>0</v>
      </c>
      <c r="I26" s="55">
        <v>1744</v>
      </c>
      <c r="J26" s="55">
        <v>1154.5999999999999</v>
      </c>
      <c r="K26" s="55">
        <v>65.099999999999994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14"/>
      <c r="B27" s="15"/>
      <c r="C27" s="15"/>
      <c r="D27" s="16"/>
      <c r="E27" s="56"/>
      <c r="F27" s="56"/>
      <c r="G27" s="56"/>
      <c r="H27" s="56"/>
      <c r="I27" s="56"/>
      <c r="J27" s="56"/>
      <c r="K27" s="5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1.75" customHeight="1" x14ac:dyDescent="0.25">
      <c r="A28" s="263" t="s">
        <v>124</v>
      </c>
      <c r="B28" s="263"/>
      <c r="C28" s="263"/>
      <c r="D28" s="263"/>
      <c r="E28" s="61"/>
      <c r="F28" s="61"/>
      <c r="G28" s="61"/>
      <c r="H28" s="61"/>
      <c r="I28" s="61"/>
      <c r="J28" s="61"/>
      <c r="K28" s="6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 x14ac:dyDescent="0.25">
      <c r="A29" s="11"/>
      <c r="B29" s="262" t="s">
        <v>117</v>
      </c>
      <c r="C29" s="262"/>
      <c r="D29" s="262"/>
      <c r="E29" s="57"/>
      <c r="F29" s="57"/>
      <c r="G29" s="57"/>
      <c r="H29" s="57"/>
      <c r="I29" s="57"/>
      <c r="J29" s="57"/>
      <c r="K29" s="57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11"/>
      <c r="B30" s="12"/>
      <c r="C30" s="12"/>
      <c r="D30" s="157"/>
      <c r="E30" s="59"/>
      <c r="F30" s="53"/>
      <c r="G30" s="53"/>
      <c r="H30" s="53"/>
      <c r="I30" s="53"/>
      <c r="J30" s="53"/>
      <c r="K30" s="5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14"/>
      <c r="B31" s="15"/>
      <c r="C31" s="15"/>
      <c r="D31" s="18"/>
      <c r="E31" s="56"/>
      <c r="F31" s="56"/>
      <c r="G31" s="56"/>
      <c r="H31" s="56"/>
      <c r="I31" s="56"/>
      <c r="J31" s="56"/>
      <c r="K31" s="5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1.15" customHeight="1" x14ac:dyDescent="0.25">
      <c r="A32" s="266" t="s">
        <v>257</v>
      </c>
      <c r="B32" s="267"/>
      <c r="C32" s="267"/>
      <c r="D32" s="267"/>
      <c r="E32" s="159">
        <v>35.5</v>
      </c>
      <c r="F32" s="160">
        <v>29.6</v>
      </c>
      <c r="G32" s="160">
        <v>30.8</v>
      </c>
      <c r="H32" s="160">
        <v>4.3</v>
      </c>
      <c r="I32" s="160">
        <v>18</v>
      </c>
      <c r="J32" s="160">
        <v>4.7</v>
      </c>
      <c r="K32" s="160"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0.25" customHeight="1" x14ac:dyDescent="0.25">
      <c r="A33" s="70"/>
      <c r="B33" s="262" t="s">
        <v>117</v>
      </c>
      <c r="C33" s="262"/>
      <c r="D33" s="262"/>
      <c r="E33" s="57"/>
      <c r="F33" s="57"/>
      <c r="G33" s="57"/>
      <c r="H33" s="57"/>
      <c r="I33" s="57"/>
      <c r="J33" s="57"/>
      <c r="K33" s="57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20.25" customHeight="1" x14ac:dyDescent="0.25">
      <c r="A34" s="70"/>
      <c r="B34" s="63"/>
      <c r="C34" s="63"/>
      <c r="D34" s="153" t="s">
        <v>271</v>
      </c>
      <c r="E34" s="158">
        <v>19.399999999999999</v>
      </c>
      <c r="F34" s="55">
        <v>13.5</v>
      </c>
      <c r="G34" s="55">
        <v>17.899999999999999</v>
      </c>
      <c r="H34" s="55">
        <v>1.1000000000000001</v>
      </c>
      <c r="I34" s="55">
        <v>7</v>
      </c>
      <c r="J34" s="55">
        <v>1.6</v>
      </c>
      <c r="K34" s="55"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120"/>
      <c r="B35" s="121"/>
      <c r="C35" s="121"/>
      <c r="D35" s="122"/>
      <c r="E35" s="59"/>
      <c r="F35" s="53"/>
      <c r="G35" s="53"/>
      <c r="H35" s="53"/>
      <c r="I35" s="53"/>
      <c r="J35" s="53"/>
      <c r="K35" s="5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49.5" customHeight="1" x14ac:dyDescent="0.25">
      <c r="A36" s="264" t="s">
        <v>125</v>
      </c>
      <c r="B36" s="265"/>
      <c r="C36" s="265"/>
      <c r="D36" s="265"/>
      <c r="E36" s="161">
        <v>72.5</v>
      </c>
      <c r="F36" s="161">
        <v>69.5</v>
      </c>
      <c r="G36" s="161">
        <v>72.400000000000006</v>
      </c>
      <c r="H36" s="161">
        <v>0.1</v>
      </c>
      <c r="I36" s="161">
        <v>221</v>
      </c>
      <c r="J36" s="161">
        <v>69.900000000000006</v>
      </c>
      <c r="K36" s="161">
        <v>0.7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9.5" customHeight="1" x14ac:dyDescent="0.25">
      <c r="A37" s="58"/>
      <c r="B37" s="255" t="s">
        <v>117</v>
      </c>
      <c r="C37" s="255"/>
      <c r="D37" s="256"/>
      <c r="E37" s="65"/>
      <c r="F37" s="57"/>
      <c r="G37" s="57"/>
      <c r="H37" s="57"/>
      <c r="I37" s="57"/>
      <c r="J37" s="57"/>
      <c r="K37" s="57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6.5" customHeight="1" x14ac:dyDescent="0.25">
      <c r="A38" s="58"/>
      <c r="B38" s="66"/>
      <c r="C38" s="66"/>
      <c r="D38" s="67" t="s">
        <v>129</v>
      </c>
      <c r="E38" s="53">
        <v>39.299999999999997</v>
      </c>
      <c r="F38" s="53">
        <v>36.299999999999997</v>
      </c>
      <c r="G38" s="53">
        <v>39.299999999999997</v>
      </c>
      <c r="H38" s="53">
        <v>0</v>
      </c>
      <c r="I38" s="53">
        <v>68</v>
      </c>
      <c r="J38" s="53">
        <v>27.4</v>
      </c>
      <c r="K38" s="53">
        <v>0.2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11"/>
      <c r="B39" s="63"/>
      <c r="C39" s="63"/>
      <c r="D39" s="129"/>
      <c r="E39" s="52"/>
      <c r="F39" s="52"/>
      <c r="G39" s="52"/>
      <c r="H39" s="52"/>
      <c r="I39" s="52"/>
      <c r="J39" s="52"/>
      <c r="K39" s="5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6.899999999999999" customHeight="1" x14ac:dyDescent="0.25">
      <c r="A40" s="261" t="s">
        <v>126</v>
      </c>
      <c r="B40" s="261"/>
      <c r="C40" s="261"/>
      <c r="D40" s="261"/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9.5" customHeight="1" x14ac:dyDescent="0.25">
      <c r="A41" s="11"/>
      <c r="B41" s="262" t="s">
        <v>117</v>
      </c>
      <c r="C41" s="262"/>
      <c r="D41" s="262"/>
      <c r="E41" s="55"/>
      <c r="F41" s="55"/>
      <c r="G41" s="57"/>
      <c r="H41" s="57"/>
      <c r="I41" s="57"/>
      <c r="J41" s="57"/>
      <c r="K41" s="5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7.25" customHeight="1" x14ac:dyDescent="0.25">
      <c r="A42" s="14"/>
      <c r="B42" s="64"/>
      <c r="C42" s="64"/>
      <c r="D42" s="18"/>
      <c r="E42" s="52"/>
      <c r="F42" s="52"/>
      <c r="G42" s="52"/>
      <c r="H42" s="52"/>
      <c r="I42" s="52"/>
      <c r="J42" s="52"/>
      <c r="K42" s="5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50.25" customHeight="1" x14ac:dyDescent="0.25">
      <c r="A43" s="261" t="s">
        <v>127</v>
      </c>
      <c r="B43" s="261"/>
      <c r="C43" s="261"/>
      <c r="D43" s="261"/>
      <c r="E43" s="161">
        <v>10.9</v>
      </c>
      <c r="F43" s="161">
        <v>460.5</v>
      </c>
      <c r="G43" s="161">
        <v>13.9</v>
      </c>
      <c r="H43" s="161">
        <v>1.5</v>
      </c>
      <c r="I43" s="161">
        <v>153</v>
      </c>
      <c r="J43" s="161">
        <v>25.6</v>
      </c>
      <c r="K43" s="161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8.75" customHeight="1" x14ac:dyDescent="0.25">
      <c r="A44" s="11"/>
      <c r="B44" s="262" t="s">
        <v>117</v>
      </c>
      <c r="C44" s="262"/>
      <c r="D44" s="262"/>
      <c r="E44" s="57"/>
      <c r="F44" s="57"/>
      <c r="G44" s="57"/>
      <c r="H44" s="57"/>
      <c r="I44" s="57"/>
      <c r="J44" s="57"/>
      <c r="K44" s="5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11"/>
      <c r="B45" s="12"/>
      <c r="C45" s="12"/>
      <c r="D45" s="13" t="s">
        <v>274</v>
      </c>
      <c r="E45" s="53">
        <v>7.4</v>
      </c>
      <c r="F45" s="53">
        <v>7.4</v>
      </c>
      <c r="G45" s="53">
        <v>5.2</v>
      </c>
      <c r="H45" s="53">
        <v>0.9</v>
      </c>
      <c r="I45" s="53">
        <v>4</v>
      </c>
      <c r="J45" s="53">
        <v>0.9</v>
      </c>
      <c r="K45" s="53">
        <v>0</v>
      </c>
      <c r="L45" s="5"/>
      <c r="M45" s="117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14"/>
      <c r="B46" s="15"/>
      <c r="C46" s="15"/>
      <c r="D46" s="16"/>
      <c r="E46" s="56"/>
      <c r="F46" s="56"/>
      <c r="G46" s="56"/>
      <c r="H46" s="56"/>
      <c r="I46" s="56"/>
      <c r="J46" s="56"/>
      <c r="K46" s="5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22.5" customHeight="1" x14ac:dyDescent="0.25">
      <c r="A47" s="257" t="s">
        <v>128</v>
      </c>
      <c r="B47" s="257"/>
      <c r="C47" s="257"/>
      <c r="D47" s="257"/>
      <c r="E47" s="54">
        <v>0</v>
      </c>
      <c r="F47" s="54">
        <v>0</v>
      </c>
      <c r="G47" s="54">
        <v>0</v>
      </c>
      <c r="H47" s="54">
        <v>0</v>
      </c>
      <c r="I47" s="54">
        <v>2041</v>
      </c>
      <c r="J47" s="199">
        <v>879.6</v>
      </c>
      <c r="K47" s="54">
        <v>6.4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6.899999999999999" customHeight="1" x14ac:dyDescent="0.25">
      <c r="A48" s="19"/>
      <c r="B48" s="258" t="s">
        <v>117</v>
      </c>
      <c r="C48" s="258"/>
      <c r="D48" s="258"/>
      <c r="E48" s="52"/>
      <c r="F48" s="52"/>
      <c r="G48" s="52"/>
      <c r="H48" s="52"/>
      <c r="I48" s="52"/>
      <c r="J48" s="123"/>
      <c r="K48" s="5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6.899999999999999" customHeight="1" x14ac:dyDescent="0.25">
      <c r="A49" s="19"/>
      <c r="B49" s="20"/>
      <c r="C49" s="20"/>
      <c r="D49" s="21"/>
      <c r="E49" s="53"/>
      <c r="F49" s="53"/>
      <c r="G49" s="53"/>
      <c r="H49" s="53"/>
      <c r="I49" s="53"/>
      <c r="J49" s="53"/>
      <c r="K49" s="53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6.899999999999999" customHeight="1" thickBot="1" x14ac:dyDescent="0.3">
      <c r="A50" s="19"/>
      <c r="B50" s="68"/>
      <c r="C50" s="68"/>
      <c r="D50" s="69"/>
      <c r="E50" s="52"/>
      <c r="F50" s="52"/>
      <c r="G50" s="52"/>
      <c r="H50" s="52"/>
      <c r="I50" s="52"/>
      <c r="J50" s="52"/>
      <c r="K50" s="5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0" customHeight="1" thickTop="1" thickBot="1" x14ac:dyDescent="0.3">
      <c r="A51" s="259" t="s">
        <v>130</v>
      </c>
      <c r="B51" s="259"/>
      <c r="C51" s="259"/>
      <c r="D51" s="259"/>
      <c r="E51" s="126">
        <f>E7+E22+E36+E40+E43+E47+E32</f>
        <v>6809.7</v>
      </c>
      <c r="F51" s="126">
        <f t="shared" ref="F51:K51" si="0">F7+F22+F36+F40+F43+F47+F32</f>
        <v>7262.2000000000007</v>
      </c>
      <c r="G51" s="126">
        <f>G7+G22+G36+G40+G43+G47+G32</f>
        <v>534.99999999999989</v>
      </c>
      <c r="H51" s="126">
        <f t="shared" si="0"/>
        <v>116.39999999999999</v>
      </c>
      <c r="I51" s="126">
        <f>I7+I22+I36+I40+I43+I47+I32</f>
        <v>4368</v>
      </c>
      <c r="J51" s="126">
        <f>J7+J22+J36+J40+J43+J47+J32</f>
        <v>2183.7999999999997</v>
      </c>
      <c r="K51" s="126">
        <f t="shared" si="0"/>
        <v>72.2</v>
      </c>
      <c r="L51" s="5"/>
      <c r="M51" s="5"/>
      <c r="N51" s="22"/>
      <c r="O51" s="5"/>
      <c r="P51" s="5"/>
      <c r="Q51" s="5"/>
      <c r="R51" s="5"/>
      <c r="S51" s="5"/>
      <c r="T51" s="5"/>
      <c r="U51" s="5"/>
      <c r="V51" s="5"/>
    </row>
    <row r="52" spans="1:22" ht="18.75" customHeight="1" thickTop="1" x14ac:dyDescent="0.25">
      <c r="A52" s="6"/>
      <c r="B52" s="6"/>
      <c r="C52" s="6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81.599999999999994" customHeight="1" x14ac:dyDescent="0.25">
      <c r="A53" s="260" t="s">
        <v>131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</sheetData>
  <mergeCells count="30">
    <mergeCell ref="F1:K1"/>
    <mergeCell ref="A3:K3"/>
    <mergeCell ref="A4:K4"/>
    <mergeCell ref="J5:K5"/>
    <mergeCell ref="A6:D6"/>
    <mergeCell ref="A7:D7"/>
    <mergeCell ref="A8:D8"/>
    <mergeCell ref="B9:D9"/>
    <mergeCell ref="A14:D14"/>
    <mergeCell ref="B15:D15"/>
    <mergeCell ref="A18:D18"/>
    <mergeCell ref="B19:D19"/>
    <mergeCell ref="A22:D22"/>
    <mergeCell ref="B23:D23"/>
    <mergeCell ref="A24:D24"/>
    <mergeCell ref="B25:D25"/>
    <mergeCell ref="A28:D28"/>
    <mergeCell ref="B29:D29"/>
    <mergeCell ref="A36:D36"/>
    <mergeCell ref="A32:D32"/>
    <mergeCell ref="B33:D33"/>
    <mergeCell ref="B37:D37"/>
    <mergeCell ref="A47:D47"/>
    <mergeCell ref="B48:D48"/>
    <mergeCell ref="A51:D51"/>
    <mergeCell ref="A53:K53"/>
    <mergeCell ref="A40:D40"/>
    <mergeCell ref="B41:D41"/>
    <mergeCell ref="A43:D43"/>
    <mergeCell ref="B44:D44"/>
  </mergeCells>
  <printOptions horizontalCentered="1"/>
  <pageMargins left="0.78740157480314965" right="0.39370078740157483" top="0.78740157480314965" bottom="0.39370078740157483" header="0" footer="0"/>
  <pageSetup paperSize="9" scale="61" firstPageNumber="0" fitToHeight="5" orientation="portrait" horizontalDpi="300" verticalDpi="300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view="pageBreakPreview" topLeftCell="A68" zoomScale="80" zoomScaleNormal="60" zoomScaleSheetLayoutView="80" zoomScalePageLayoutView="75" workbookViewId="0">
      <selection activeCell="A12" sqref="A12"/>
    </sheetView>
  </sheetViews>
  <sheetFormatPr defaultRowHeight="12.75" x14ac:dyDescent="0.2"/>
  <cols>
    <col min="1" max="1" width="61.7109375" style="127"/>
    <col min="2" max="2" width="18.42578125" style="127"/>
    <col min="3" max="3" width="16.7109375" style="127"/>
    <col min="4" max="4" width="15.7109375" style="127"/>
    <col min="5" max="5" width="19.5703125" style="127"/>
    <col min="6" max="6" width="21.5703125" style="127"/>
    <col min="7" max="7" width="20" style="127"/>
    <col min="8" max="8" width="22.28515625" style="127"/>
    <col min="9" max="9" width="24.28515625" style="127"/>
    <col min="10" max="1025" width="8.5703125"/>
  </cols>
  <sheetData>
    <row r="1" spans="1:23" ht="15.75" x14ac:dyDescent="0.25">
      <c r="A1" s="2"/>
      <c r="B1" s="2"/>
      <c r="C1" s="2"/>
      <c r="D1" s="2"/>
      <c r="E1" s="2"/>
      <c r="F1" s="23"/>
      <c r="G1" s="23"/>
      <c r="H1" s="23"/>
      <c r="I1" s="24" t="s">
        <v>132</v>
      </c>
      <c r="J1" s="23"/>
    </row>
    <row r="2" spans="1:23" ht="39.75" customHeight="1" x14ac:dyDescent="0.2">
      <c r="A2" s="281" t="s">
        <v>133</v>
      </c>
      <c r="B2" s="281"/>
      <c r="C2" s="281"/>
      <c r="D2" s="281"/>
      <c r="E2" s="281"/>
      <c r="F2" s="281"/>
      <c r="G2" s="281"/>
      <c r="H2" s="281"/>
      <c r="I2" s="281"/>
    </row>
    <row r="3" spans="1:23" ht="18" customHeight="1" x14ac:dyDescent="0.2">
      <c r="A3" s="282" t="s">
        <v>134</v>
      </c>
      <c r="B3" s="282"/>
      <c r="C3" s="282"/>
      <c r="D3" s="282"/>
      <c r="E3" s="282"/>
      <c r="F3" s="282"/>
      <c r="G3" s="282"/>
      <c r="H3" s="282"/>
      <c r="I3" s="282"/>
    </row>
    <row r="4" spans="1:23" ht="21" customHeight="1" x14ac:dyDescent="0.25">
      <c r="A4" s="2"/>
      <c r="B4" s="25"/>
      <c r="C4" s="2"/>
      <c r="D4" s="2"/>
      <c r="E4" s="2"/>
      <c r="F4" s="2"/>
      <c r="G4" s="2"/>
      <c r="H4" s="2"/>
      <c r="I4" s="2"/>
    </row>
    <row r="5" spans="1:23" ht="37.5" customHeight="1" x14ac:dyDescent="0.25">
      <c r="A5" s="283" t="s">
        <v>135</v>
      </c>
      <c r="B5" s="284" t="s">
        <v>136</v>
      </c>
      <c r="C5" s="283" t="s">
        <v>137</v>
      </c>
      <c r="D5" s="283"/>
      <c r="E5" s="283"/>
      <c r="F5" s="283" t="s">
        <v>138</v>
      </c>
      <c r="G5" s="283" t="s">
        <v>139</v>
      </c>
      <c r="H5" s="283"/>
      <c r="I5" s="283" t="s">
        <v>140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.75" customHeight="1" x14ac:dyDescent="0.25">
      <c r="A6" s="283"/>
      <c r="B6" s="284"/>
      <c r="C6" s="283"/>
      <c r="D6" s="283"/>
      <c r="E6" s="283"/>
      <c r="F6" s="283"/>
      <c r="G6" s="283" t="s">
        <v>141</v>
      </c>
      <c r="H6" s="283" t="s">
        <v>142</v>
      </c>
      <c r="I6" s="283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3.5" customHeight="1" x14ac:dyDescent="0.25">
      <c r="A7" s="283"/>
      <c r="B7" s="284"/>
      <c r="C7" s="283"/>
      <c r="D7" s="283"/>
      <c r="E7" s="283"/>
      <c r="F7" s="283"/>
      <c r="G7" s="283"/>
      <c r="H7" s="283"/>
      <c r="I7" s="283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7.25" x14ac:dyDescent="0.25">
      <c r="A8" s="283"/>
      <c r="B8" s="284"/>
      <c r="C8" s="213" t="s">
        <v>3</v>
      </c>
      <c r="D8" s="236" t="s">
        <v>143</v>
      </c>
      <c r="E8" s="236" t="s">
        <v>144</v>
      </c>
      <c r="F8" s="283"/>
      <c r="G8" s="283"/>
      <c r="H8" s="283"/>
      <c r="I8" s="283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31.5" x14ac:dyDescent="0.25">
      <c r="A9" s="27" t="s">
        <v>145</v>
      </c>
      <c r="B9" s="28" t="s">
        <v>146</v>
      </c>
      <c r="C9" s="29">
        <v>1</v>
      </c>
      <c r="D9" s="29">
        <v>2</v>
      </c>
      <c r="E9" s="29">
        <v>3</v>
      </c>
      <c r="F9" s="29">
        <v>4</v>
      </c>
      <c r="G9" s="27">
        <v>5</v>
      </c>
      <c r="H9" s="27">
        <v>6</v>
      </c>
      <c r="I9" s="29" t="s">
        <v>147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15.75" x14ac:dyDescent="0.25">
      <c r="A10" s="278" t="s">
        <v>148</v>
      </c>
      <c r="B10" s="278"/>
      <c r="C10" s="278"/>
      <c r="D10" s="278"/>
      <c r="E10" s="278"/>
      <c r="F10" s="278"/>
      <c r="G10" s="278"/>
      <c r="H10" s="278"/>
      <c r="I10" s="27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.75" customHeight="1" x14ac:dyDescent="0.2">
      <c r="A11" s="279" t="s">
        <v>149</v>
      </c>
      <c r="B11" s="279"/>
      <c r="C11" s="279"/>
      <c r="D11" s="279"/>
      <c r="E11" s="279"/>
      <c r="F11" s="279"/>
      <c r="G11" s="279"/>
      <c r="H11" s="279"/>
      <c r="I11" s="279"/>
    </row>
    <row r="12" spans="1:23" ht="21.75" customHeight="1" x14ac:dyDescent="0.2">
      <c r="A12" s="32" t="s">
        <v>150</v>
      </c>
      <c r="B12" s="33" t="s">
        <v>151</v>
      </c>
      <c r="C12" s="216"/>
      <c r="D12" s="239"/>
      <c r="E12" s="239"/>
      <c r="F12" s="60"/>
      <c r="G12" s="216"/>
      <c r="H12" s="216"/>
      <c r="I12" s="34"/>
    </row>
    <row r="13" spans="1:23" ht="18.75" customHeight="1" x14ac:dyDescent="0.2">
      <c r="A13" s="32" t="s">
        <v>152</v>
      </c>
      <c r="B13" s="33" t="s">
        <v>153</v>
      </c>
      <c r="C13" s="216"/>
      <c r="D13" s="239"/>
      <c r="E13" s="239"/>
      <c r="F13" s="60"/>
      <c r="G13" s="216"/>
      <c r="H13" s="216"/>
      <c r="I13" s="34"/>
    </row>
    <row r="14" spans="1:23" s="127" customFormat="1" ht="18.75" customHeight="1" x14ac:dyDescent="0.2">
      <c r="A14" s="35" t="s">
        <v>154</v>
      </c>
      <c r="B14" s="36" t="s">
        <v>155</v>
      </c>
      <c r="C14" s="232" t="s">
        <v>156</v>
      </c>
      <c r="D14" s="239">
        <v>4140.2</v>
      </c>
      <c r="E14" s="239">
        <v>3521.4</v>
      </c>
      <c r="F14" s="60">
        <v>465.9</v>
      </c>
      <c r="G14" s="10">
        <f>D14*F14</f>
        <v>1928919.18</v>
      </c>
      <c r="H14" s="10">
        <f>E14*F14</f>
        <v>1640620.26</v>
      </c>
      <c r="I14" s="38">
        <f>G14/H14*100</f>
        <v>117.57255636962572</v>
      </c>
    </row>
    <row r="15" spans="1:23" ht="18.75" customHeight="1" x14ac:dyDescent="0.2">
      <c r="A15" s="32" t="s">
        <v>239</v>
      </c>
      <c r="B15" s="33" t="s">
        <v>240</v>
      </c>
      <c r="C15" s="216"/>
      <c r="D15" s="239"/>
      <c r="E15" s="239"/>
      <c r="F15" s="60"/>
      <c r="G15" s="112"/>
      <c r="H15" s="113"/>
      <c r="I15" s="38"/>
    </row>
    <row r="16" spans="1:23" ht="18.75" customHeight="1" x14ac:dyDescent="0.2">
      <c r="A16" s="91" t="s">
        <v>241</v>
      </c>
      <c r="B16" s="82" t="s">
        <v>242</v>
      </c>
      <c r="C16" s="75" t="s">
        <v>156</v>
      </c>
      <c r="D16" s="75"/>
      <c r="E16" s="75"/>
      <c r="F16" s="92">
        <v>2263.3000000000002</v>
      </c>
      <c r="G16" s="93">
        <f t="shared" ref="G16:G17" si="0">D16*F16</f>
        <v>0</v>
      </c>
      <c r="H16" s="131">
        <f t="shared" ref="H16:H17" si="1">E16*F16</f>
        <v>0</v>
      </c>
      <c r="I16" s="72" t="e">
        <f t="shared" ref="I16:I18" si="2">G16/H16*100</f>
        <v>#DIV/0!</v>
      </c>
    </row>
    <row r="17" spans="1:9" ht="18.75" customHeight="1" x14ac:dyDescent="0.2">
      <c r="A17" s="88" t="s">
        <v>243</v>
      </c>
      <c r="B17" s="89" t="s">
        <v>244</v>
      </c>
      <c r="C17" s="74" t="s">
        <v>156</v>
      </c>
      <c r="D17" s="74"/>
      <c r="E17" s="74"/>
      <c r="F17" s="90">
        <v>2263.3000000000002</v>
      </c>
      <c r="G17" s="96">
        <f t="shared" si="0"/>
        <v>0</v>
      </c>
      <c r="H17" s="132">
        <f t="shared" si="1"/>
        <v>0</v>
      </c>
      <c r="I17" s="71" t="e">
        <f t="shared" si="2"/>
        <v>#DIV/0!</v>
      </c>
    </row>
    <row r="18" spans="1:9" ht="15.75" x14ac:dyDescent="0.2">
      <c r="A18" s="32" t="s">
        <v>157</v>
      </c>
      <c r="B18" s="33" t="s">
        <v>158</v>
      </c>
      <c r="C18" s="216"/>
      <c r="D18" s="239"/>
      <c r="E18" s="239"/>
      <c r="F18" s="60"/>
      <c r="G18" s="10"/>
      <c r="H18" s="10"/>
      <c r="I18" s="38" t="e">
        <f t="shared" si="2"/>
        <v>#DIV/0!</v>
      </c>
    </row>
    <row r="19" spans="1:9" ht="33.75" customHeight="1" x14ac:dyDescent="0.2">
      <c r="A19" s="91" t="s">
        <v>159</v>
      </c>
      <c r="B19" s="82" t="s">
        <v>160</v>
      </c>
      <c r="C19" s="75" t="s">
        <v>156</v>
      </c>
      <c r="D19" s="75"/>
      <c r="E19" s="75"/>
      <c r="F19" s="92">
        <v>2280</v>
      </c>
      <c r="G19" s="93">
        <f t="shared" ref="G19:G25" si="3">D19*F19</f>
        <v>0</v>
      </c>
      <c r="H19" s="93">
        <f t="shared" ref="H19:H25" si="4">E19*F19</f>
        <v>0</v>
      </c>
      <c r="I19" s="72" t="e">
        <f t="shared" ref="I19:I25" si="5">G19/H19*100</f>
        <v>#DIV/0!</v>
      </c>
    </row>
    <row r="20" spans="1:9" ht="15.75" x14ac:dyDescent="0.2">
      <c r="A20" s="95" t="s">
        <v>161</v>
      </c>
      <c r="B20" s="84" t="s">
        <v>162</v>
      </c>
      <c r="C20" s="86" t="s">
        <v>163</v>
      </c>
      <c r="D20" s="86"/>
      <c r="E20" s="86"/>
      <c r="F20" s="85">
        <v>245.95</v>
      </c>
      <c r="G20" s="134">
        <f t="shared" si="3"/>
        <v>0</v>
      </c>
      <c r="H20" s="134">
        <f t="shared" si="4"/>
        <v>0</v>
      </c>
      <c r="I20" s="73" t="e">
        <f t="shared" si="5"/>
        <v>#DIV/0!</v>
      </c>
    </row>
    <row r="21" spans="1:9" ht="15.75" x14ac:dyDescent="0.2">
      <c r="A21" s="95" t="s">
        <v>164</v>
      </c>
      <c r="B21" s="84" t="s">
        <v>165</v>
      </c>
      <c r="C21" s="86" t="s">
        <v>163</v>
      </c>
      <c r="D21" s="86"/>
      <c r="E21" s="86"/>
      <c r="F21" s="85">
        <v>77.53</v>
      </c>
      <c r="G21" s="133">
        <f t="shared" si="3"/>
        <v>0</v>
      </c>
      <c r="H21" s="133">
        <f t="shared" si="4"/>
        <v>0</v>
      </c>
      <c r="I21" s="73" t="e">
        <f t="shared" si="5"/>
        <v>#DIV/0!</v>
      </c>
    </row>
    <row r="22" spans="1:9" ht="15.75" x14ac:dyDescent="0.2">
      <c r="A22" s="95" t="s">
        <v>166</v>
      </c>
      <c r="B22" s="84" t="s">
        <v>167</v>
      </c>
      <c r="C22" s="86" t="s">
        <v>163</v>
      </c>
      <c r="D22" s="86"/>
      <c r="E22" s="86"/>
      <c r="F22" s="85">
        <v>324.39999999999998</v>
      </c>
      <c r="G22" s="134">
        <f t="shared" si="3"/>
        <v>0</v>
      </c>
      <c r="H22" s="134">
        <f t="shared" si="4"/>
        <v>0</v>
      </c>
      <c r="I22" s="73" t="e">
        <f t="shared" si="5"/>
        <v>#DIV/0!</v>
      </c>
    </row>
    <row r="23" spans="1:9" ht="15.75" x14ac:dyDescent="0.2">
      <c r="A23" s="95" t="s">
        <v>168</v>
      </c>
      <c r="B23" s="84" t="s">
        <v>169</v>
      </c>
      <c r="C23" s="86" t="s">
        <v>163</v>
      </c>
      <c r="D23" s="86"/>
      <c r="E23" s="86"/>
      <c r="F23" s="85">
        <v>301.42</v>
      </c>
      <c r="G23" s="135">
        <f t="shared" si="3"/>
        <v>0</v>
      </c>
      <c r="H23" s="135">
        <f t="shared" si="4"/>
        <v>0</v>
      </c>
      <c r="I23" s="73" t="e">
        <f t="shared" si="5"/>
        <v>#DIV/0!</v>
      </c>
    </row>
    <row r="24" spans="1:9" ht="15.75" x14ac:dyDescent="0.2">
      <c r="A24" s="95" t="s">
        <v>170</v>
      </c>
      <c r="B24" s="84" t="s">
        <v>171</v>
      </c>
      <c r="C24" s="86" t="s">
        <v>163</v>
      </c>
      <c r="D24" s="86"/>
      <c r="E24" s="86"/>
      <c r="F24" s="85">
        <v>222.7</v>
      </c>
      <c r="G24" s="135">
        <f t="shared" si="3"/>
        <v>0</v>
      </c>
      <c r="H24" s="135">
        <f t="shared" si="4"/>
        <v>0</v>
      </c>
      <c r="I24" s="73" t="e">
        <f t="shared" si="5"/>
        <v>#DIV/0!</v>
      </c>
    </row>
    <row r="25" spans="1:9" ht="15.75" x14ac:dyDescent="0.2">
      <c r="A25" s="88" t="s">
        <v>172</v>
      </c>
      <c r="B25" s="89" t="s">
        <v>173</v>
      </c>
      <c r="C25" s="74" t="s">
        <v>163</v>
      </c>
      <c r="D25" s="74"/>
      <c r="E25" s="74"/>
      <c r="F25" s="94">
        <v>168.3</v>
      </c>
      <c r="G25" s="132">
        <f t="shared" si="3"/>
        <v>0</v>
      </c>
      <c r="H25" s="132">
        <f t="shared" si="4"/>
        <v>0</v>
      </c>
      <c r="I25" s="71" t="e">
        <f t="shared" si="5"/>
        <v>#DIV/0!</v>
      </c>
    </row>
    <row r="26" spans="1:9" ht="15.75" x14ac:dyDescent="0.2">
      <c r="A26" s="32" t="s">
        <v>174</v>
      </c>
      <c r="B26" s="33"/>
      <c r="C26" s="215" t="s">
        <v>175</v>
      </c>
      <c r="D26" s="238" t="s">
        <v>175</v>
      </c>
      <c r="E26" s="238" t="s">
        <v>175</v>
      </c>
      <c r="F26" s="39" t="s">
        <v>175</v>
      </c>
      <c r="G26" s="9">
        <f>SUM(G13:G25)</f>
        <v>1928919.18</v>
      </c>
      <c r="H26" s="9">
        <f>SUM(H13:H25)</f>
        <v>1640620.26</v>
      </c>
      <c r="I26" s="9">
        <f>G26/H26*100</f>
        <v>117.57255636962572</v>
      </c>
    </row>
    <row r="27" spans="1:9" ht="15.75" hidden="1" customHeight="1" x14ac:dyDescent="0.2">
      <c r="A27" s="279" t="s">
        <v>176</v>
      </c>
      <c r="B27" s="279"/>
      <c r="C27" s="279"/>
      <c r="D27" s="279"/>
      <c r="E27" s="279"/>
      <c r="F27" s="279"/>
      <c r="G27" s="279"/>
      <c r="H27" s="279"/>
      <c r="I27" s="279"/>
    </row>
    <row r="28" spans="1:9" ht="38.25" hidden="1" customHeight="1" x14ac:dyDescent="0.2">
      <c r="A28" s="37" t="s">
        <v>177</v>
      </c>
      <c r="B28" s="36" t="s">
        <v>178</v>
      </c>
      <c r="C28" s="37" t="s">
        <v>179</v>
      </c>
      <c r="D28" s="239"/>
      <c r="E28" s="239"/>
      <c r="F28" s="37">
        <v>1700.21</v>
      </c>
      <c r="G28" s="216"/>
      <c r="H28" s="216"/>
      <c r="I28" s="38" t="e">
        <f t="shared" ref="I28:I49" si="6">G28/H28*100</f>
        <v>#DIV/0!</v>
      </c>
    </row>
    <row r="29" spans="1:9" ht="32.25" hidden="1" customHeight="1" x14ac:dyDescent="0.2">
      <c r="A29" s="37" t="s">
        <v>180</v>
      </c>
      <c r="B29" s="36" t="s">
        <v>181</v>
      </c>
      <c r="C29" s="37" t="s">
        <v>179</v>
      </c>
      <c r="D29" s="239"/>
      <c r="E29" s="239"/>
      <c r="F29" s="37">
        <v>209.74</v>
      </c>
      <c r="G29" s="216"/>
      <c r="H29" s="216"/>
      <c r="I29" s="38" t="e">
        <f t="shared" si="6"/>
        <v>#DIV/0!</v>
      </c>
    </row>
    <row r="30" spans="1:9" ht="33.75" hidden="1" customHeight="1" x14ac:dyDescent="0.2">
      <c r="A30" s="37" t="s">
        <v>182</v>
      </c>
      <c r="B30" s="36" t="s">
        <v>183</v>
      </c>
      <c r="C30" s="37" t="s">
        <v>179</v>
      </c>
      <c r="D30" s="239"/>
      <c r="E30" s="239"/>
      <c r="F30" s="37">
        <v>282.60000000000002</v>
      </c>
      <c r="G30" s="216"/>
      <c r="H30" s="216"/>
      <c r="I30" s="38" t="e">
        <f t="shared" si="6"/>
        <v>#DIV/0!</v>
      </c>
    </row>
    <row r="31" spans="1:9" ht="36.75" hidden="1" customHeight="1" x14ac:dyDescent="0.2">
      <c r="A31" s="37" t="s">
        <v>184</v>
      </c>
      <c r="B31" s="36" t="s">
        <v>185</v>
      </c>
      <c r="C31" s="37" t="s">
        <v>186</v>
      </c>
      <c r="D31" s="239"/>
      <c r="E31" s="239"/>
      <c r="F31" s="37">
        <v>501.51</v>
      </c>
      <c r="G31" s="216"/>
      <c r="H31" s="216"/>
      <c r="I31" s="38" t="e">
        <f t="shared" si="6"/>
        <v>#DIV/0!</v>
      </c>
    </row>
    <row r="32" spans="1:9" ht="36.75" hidden="1" customHeight="1" x14ac:dyDescent="0.2">
      <c r="A32" s="37" t="s">
        <v>187</v>
      </c>
      <c r="B32" s="36" t="s">
        <v>188</v>
      </c>
      <c r="C32" s="37" t="s">
        <v>186</v>
      </c>
      <c r="D32" s="239"/>
      <c r="E32" s="239"/>
      <c r="F32" s="37">
        <v>444.92</v>
      </c>
      <c r="G32" s="216"/>
      <c r="H32" s="216"/>
      <c r="I32" s="38" t="e">
        <f t="shared" si="6"/>
        <v>#DIV/0!</v>
      </c>
    </row>
    <row r="33" spans="1:9" ht="33.75" hidden="1" customHeight="1" x14ac:dyDescent="0.2">
      <c r="A33" s="37" t="s">
        <v>189</v>
      </c>
      <c r="B33" s="36" t="s">
        <v>190</v>
      </c>
      <c r="C33" s="37" t="s">
        <v>186</v>
      </c>
      <c r="D33" s="239"/>
      <c r="E33" s="239"/>
      <c r="F33" s="37">
        <v>945.2</v>
      </c>
      <c r="G33" s="216"/>
      <c r="H33" s="216"/>
      <c r="I33" s="38" t="e">
        <f t="shared" si="6"/>
        <v>#DIV/0!</v>
      </c>
    </row>
    <row r="34" spans="1:9" ht="31.5" hidden="1" customHeight="1" x14ac:dyDescent="0.2">
      <c r="A34" s="37" t="s">
        <v>191</v>
      </c>
      <c r="B34" s="36" t="s">
        <v>192</v>
      </c>
      <c r="C34" s="37" t="s">
        <v>186</v>
      </c>
      <c r="D34" s="239"/>
      <c r="E34" s="239"/>
      <c r="F34" s="37">
        <v>401.7</v>
      </c>
      <c r="G34" s="216"/>
      <c r="H34" s="216"/>
      <c r="I34" s="38" t="e">
        <f t="shared" si="6"/>
        <v>#DIV/0!</v>
      </c>
    </row>
    <row r="35" spans="1:9" ht="21" customHeight="1" x14ac:dyDescent="0.2">
      <c r="A35" s="280" t="s">
        <v>248</v>
      </c>
      <c r="B35" s="280"/>
      <c r="C35" s="280"/>
      <c r="D35" s="280"/>
      <c r="E35" s="280"/>
      <c r="F35" s="280"/>
      <c r="G35" s="280"/>
      <c r="H35" s="280"/>
      <c r="I35" s="280"/>
    </row>
    <row r="36" spans="1:9" ht="31.5" customHeight="1" x14ac:dyDescent="0.2">
      <c r="A36" s="32" t="s">
        <v>249</v>
      </c>
      <c r="B36" s="33" t="s">
        <v>250</v>
      </c>
      <c r="C36" s="37"/>
      <c r="D36" s="239"/>
      <c r="E36" s="239"/>
      <c r="F36" s="37"/>
      <c r="G36" s="216"/>
      <c r="H36" s="216"/>
      <c r="I36" s="38"/>
    </row>
    <row r="37" spans="1:9" s="144" customFormat="1" ht="31.5" customHeight="1" x14ac:dyDescent="0.2">
      <c r="A37" s="217" t="s">
        <v>263</v>
      </c>
      <c r="B37" s="82" t="s">
        <v>251</v>
      </c>
      <c r="C37" s="75" t="s">
        <v>252</v>
      </c>
      <c r="D37" s="75"/>
      <c r="E37" s="75"/>
      <c r="F37" s="218">
        <v>2504.7399999999998</v>
      </c>
      <c r="G37" s="93">
        <f t="shared" ref="G37:G39" si="7">D37*F37</f>
        <v>0</v>
      </c>
      <c r="H37" s="93">
        <f t="shared" ref="H37:H39" si="8">E37*F37</f>
        <v>0</v>
      </c>
      <c r="I37" s="72" t="e">
        <f t="shared" ref="I37:I39" si="9">G37/H37*100</f>
        <v>#DIV/0!</v>
      </c>
    </row>
    <row r="38" spans="1:9" ht="31.5" customHeight="1" x14ac:dyDescent="0.2">
      <c r="A38" s="95" t="s">
        <v>253</v>
      </c>
      <c r="B38" s="84" t="s">
        <v>254</v>
      </c>
      <c r="C38" s="86" t="s">
        <v>202</v>
      </c>
      <c r="D38" s="86"/>
      <c r="E38" s="86"/>
      <c r="F38" s="98">
        <v>14.39</v>
      </c>
      <c r="G38" s="133">
        <f t="shared" si="7"/>
        <v>0</v>
      </c>
      <c r="H38" s="134">
        <f t="shared" si="8"/>
        <v>0</v>
      </c>
      <c r="I38" s="80" t="e">
        <f t="shared" si="9"/>
        <v>#DIV/0!</v>
      </c>
    </row>
    <row r="39" spans="1:9" ht="53.25" customHeight="1" x14ac:dyDescent="0.2">
      <c r="A39" s="88" t="s">
        <v>255</v>
      </c>
      <c r="B39" s="89" t="s">
        <v>256</v>
      </c>
      <c r="C39" s="74" t="s">
        <v>202</v>
      </c>
      <c r="D39" s="74"/>
      <c r="E39" s="74"/>
      <c r="F39" s="97">
        <v>38.64</v>
      </c>
      <c r="G39" s="132">
        <f t="shared" si="7"/>
        <v>0</v>
      </c>
      <c r="H39" s="132">
        <f t="shared" si="8"/>
        <v>0</v>
      </c>
      <c r="I39" s="106" t="e">
        <f t="shared" si="9"/>
        <v>#DIV/0!</v>
      </c>
    </row>
    <row r="40" spans="1:9" ht="19.5" customHeight="1" x14ac:dyDescent="0.2">
      <c r="A40" s="32" t="s">
        <v>174</v>
      </c>
      <c r="B40" s="36"/>
      <c r="C40" s="216"/>
      <c r="D40" s="239"/>
      <c r="E40" s="239"/>
      <c r="F40" s="87"/>
      <c r="G40" s="9">
        <f>SUM(G37:G39)</f>
        <v>0</v>
      </c>
      <c r="H40" s="9">
        <f>SUM(H37:H39)</f>
        <v>0</v>
      </c>
      <c r="I40" s="9" t="e">
        <f>G40/H40*100</f>
        <v>#DIV/0!</v>
      </c>
    </row>
    <row r="41" spans="1:9" ht="18" customHeight="1" x14ac:dyDescent="0.2">
      <c r="A41" s="280" t="s">
        <v>246</v>
      </c>
      <c r="B41" s="280"/>
      <c r="C41" s="280"/>
      <c r="D41" s="280"/>
      <c r="E41" s="280"/>
      <c r="F41" s="280"/>
      <c r="G41" s="280"/>
      <c r="H41" s="280"/>
      <c r="I41" s="280"/>
    </row>
    <row r="42" spans="1:9" ht="31.5" customHeight="1" x14ac:dyDescent="0.2">
      <c r="A42" s="91" t="s">
        <v>233</v>
      </c>
      <c r="B42" s="82" t="s">
        <v>178</v>
      </c>
      <c r="C42" s="83" t="s">
        <v>179</v>
      </c>
      <c r="D42" s="75"/>
      <c r="E42" s="75"/>
      <c r="F42" s="83">
        <v>1700.21</v>
      </c>
      <c r="G42" s="131">
        <f t="shared" ref="G42:G47" si="10">D42*F42</f>
        <v>0</v>
      </c>
      <c r="H42" s="131">
        <f t="shared" ref="H42:H47" si="11">E42*F42</f>
        <v>0</v>
      </c>
      <c r="I42" s="72" t="e">
        <f t="shared" ref="I42:I48" si="12">G42/H42*100</f>
        <v>#DIV/0!</v>
      </c>
    </row>
    <row r="43" spans="1:9" ht="52.5" customHeight="1" x14ac:dyDescent="0.2">
      <c r="A43" s="95" t="s">
        <v>234</v>
      </c>
      <c r="B43" s="84" t="s">
        <v>181</v>
      </c>
      <c r="C43" s="85" t="s">
        <v>179</v>
      </c>
      <c r="D43" s="86"/>
      <c r="E43" s="86"/>
      <c r="F43" s="85">
        <v>209.74</v>
      </c>
      <c r="G43" s="133">
        <f t="shared" si="10"/>
        <v>0</v>
      </c>
      <c r="H43" s="133">
        <f t="shared" si="11"/>
        <v>0</v>
      </c>
      <c r="I43" s="73" t="e">
        <f t="shared" si="12"/>
        <v>#DIV/0!</v>
      </c>
    </row>
    <row r="44" spans="1:9" ht="31.5" customHeight="1" x14ac:dyDescent="0.2">
      <c r="A44" s="95" t="s">
        <v>235</v>
      </c>
      <c r="B44" s="84" t="s">
        <v>183</v>
      </c>
      <c r="C44" s="85" t="s">
        <v>179</v>
      </c>
      <c r="D44" s="86"/>
      <c r="E44" s="86"/>
      <c r="F44" s="85">
        <v>282.60000000000002</v>
      </c>
      <c r="G44" s="133">
        <f t="shared" si="10"/>
        <v>0</v>
      </c>
      <c r="H44" s="135">
        <f t="shared" si="11"/>
        <v>0</v>
      </c>
      <c r="I44" s="73" t="e">
        <f t="shared" si="12"/>
        <v>#DIV/0!</v>
      </c>
    </row>
    <row r="45" spans="1:9" ht="31.5" customHeight="1" x14ac:dyDescent="0.2">
      <c r="A45" s="99" t="s">
        <v>236</v>
      </c>
      <c r="B45" s="100" t="s">
        <v>185</v>
      </c>
      <c r="C45" s="62" t="s">
        <v>186</v>
      </c>
      <c r="D45" s="101"/>
      <c r="E45" s="101"/>
      <c r="F45" s="62">
        <v>501.51</v>
      </c>
      <c r="G45" s="134">
        <f t="shared" si="10"/>
        <v>0</v>
      </c>
      <c r="H45" s="135">
        <f t="shared" si="11"/>
        <v>0</v>
      </c>
      <c r="I45" s="80" t="e">
        <f t="shared" si="12"/>
        <v>#DIV/0!</v>
      </c>
    </row>
    <row r="46" spans="1:9" ht="31.5" customHeight="1" x14ac:dyDescent="0.2">
      <c r="A46" s="95" t="s">
        <v>237</v>
      </c>
      <c r="B46" s="84" t="s">
        <v>188</v>
      </c>
      <c r="C46" s="85" t="s">
        <v>186</v>
      </c>
      <c r="D46" s="86"/>
      <c r="E46" s="86"/>
      <c r="F46" s="155">
        <v>444.92</v>
      </c>
      <c r="G46" s="154">
        <f t="shared" si="10"/>
        <v>0</v>
      </c>
      <c r="H46" s="135">
        <f t="shared" si="11"/>
        <v>0</v>
      </c>
      <c r="I46" s="73" t="e">
        <f t="shared" si="12"/>
        <v>#DIV/0!</v>
      </c>
    </row>
    <row r="47" spans="1:9" ht="31.5" customHeight="1" x14ac:dyDescent="0.2">
      <c r="A47" s="95" t="s">
        <v>262</v>
      </c>
      <c r="B47" s="84" t="s">
        <v>190</v>
      </c>
      <c r="C47" s="85" t="s">
        <v>186</v>
      </c>
      <c r="D47" s="86"/>
      <c r="E47" s="86"/>
      <c r="F47" s="85">
        <v>945.2</v>
      </c>
      <c r="G47" s="135">
        <f t="shared" si="10"/>
        <v>0</v>
      </c>
      <c r="H47" s="135">
        <f t="shared" si="11"/>
        <v>0</v>
      </c>
      <c r="I47" s="73" t="e">
        <f t="shared" si="12"/>
        <v>#DIV/0!</v>
      </c>
    </row>
    <row r="48" spans="1:9" s="144" customFormat="1" ht="31.5" customHeight="1" x14ac:dyDescent="0.2">
      <c r="A48" s="88" t="s">
        <v>238</v>
      </c>
      <c r="B48" s="100" t="s">
        <v>192</v>
      </c>
      <c r="C48" s="94" t="s">
        <v>186</v>
      </c>
      <c r="D48" s="74">
        <v>13.2</v>
      </c>
      <c r="E48" s="74">
        <v>16</v>
      </c>
      <c r="F48" s="94">
        <v>401.7</v>
      </c>
      <c r="G48" s="132">
        <f>D48*F48</f>
        <v>5302.44</v>
      </c>
      <c r="H48" s="132">
        <f>E48*F48</f>
        <v>6427.2</v>
      </c>
      <c r="I48" s="71">
        <f t="shared" si="12"/>
        <v>82.5</v>
      </c>
    </row>
    <row r="49" spans="1:9" ht="23.25" customHeight="1" x14ac:dyDescent="0.2">
      <c r="A49" s="32" t="s">
        <v>174</v>
      </c>
      <c r="B49" s="143" t="s">
        <v>175</v>
      </c>
      <c r="C49" s="215" t="s">
        <v>175</v>
      </c>
      <c r="D49" s="238" t="s">
        <v>175</v>
      </c>
      <c r="E49" s="238" t="s">
        <v>175</v>
      </c>
      <c r="F49" s="39" t="s">
        <v>175</v>
      </c>
      <c r="G49" s="9">
        <f>SUM(G42:G48)</f>
        <v>5302.44</v>
      </c>
      <c r="H49" s="9">
        <f>SUM(H42:H48)</f>
        <v>6427.2</v>
      </c>
      <c r="I49" s="54">
        <f t="shared" si="6"/>
        <v>82.5</v>
      </c>
    </row>
    <row r="50" spans="1:9" ht="36" customHeight="1" x14ac:dyDescent="0.2">
      <c r="A50" s="32" t="s">
        <v>193</v>
      </c>
      <c r="B50" s="40" t="s">
        <v>175</v>
      </c>
      <c r="C50" s="215" t="s">
        <v>175</v>
      </c>
      <c r="D50" s="238" t="s">
        <v>175</v>
      </c>
      <c r="E50" s="238" t="s">
        <v>175</v>
      </c>
      <c r="F50" s="215" t="s">
        <v>175</v>
      </c>
      <c r="G50" s="9">
        <f>G26+G49</f>
        <v>1934221.6199999999</v>
      </c>
      <c r="H50" s="9">
        <f>H26+H49</f>
        <v>1647047.46</v>
      </c>
      <c r="I50" s="9">
        <f>G50/H50*100</f>
        <v>117.43569429383656</v>
      </c>
    </row>
    <row r="51" spans="1:9" ht="15.75" customHeight="1" x14ac:dyDescent="0.2">
      <c r="A51" s="279" t="s">
        <v>13</v>
      </c>
      <c r="B51" s="279"/>
      <c r="C51" s="279"/>
      <c r="D51" s="279"/>
      <c r="E51" s="279"/>
      <c r="F51" s="279"/>
      <c r="G51" s="279"/>
      <c r="H51" s="279"/>
      <c r="I51" s="279"/>
    </row>
    <row r="52" spans="1:9" s="116" customFormat="1" ht="31.5" x14ac:dyDescent="0.2">
      <c r="A52" s="219" t="s">
        <v>267</v>
      </c>
      <c r="B52" s="220" t="s">
        <v>194</v>
      </c>
      <c r="C52" s="221" t="s">
        <v>195</v>
      </c>
      <c r="D52" s="222"/>
      <c r="E52" s="222"/>
      <c r="F52" s="221">
        <v>1340.39</v>
      </c>
      <c r="G52" s="223">
        <f t="shared" ref="G52:G54" si="13">D52*F52</f>
        <v>0</v>
      </c>
      <c r="H52" s="223">
        <f t="shared" ref="H52:H54" si="14">E52*F52</f>
        <v>0</v>
      </c>
      <c r="I52" s="224" t="e">
        <f>G52/H52*100</f>
        <v>#DIV/0!</v>
      </c>
    </row>
    <row r="53" spans="1:9" ht="38.25" customHeight="1" x14ac:dyDescent="0.2">
      <c r="A53" s="104" t="s">
        <v>196</v>
      </c>
      <c r="B53" s="84" t="s">
        <v>197</v>
      </c>
      <c r="C53" s="85" t="s">
        <v>195</v>
      </c>
      <c r="D53" s="86"/>
      <c r="E53" s="86"/>
      <c r="F53" s="85">
        <v>925.47</v>
      </c>
      <c r="G53" s="133">
        <f t="shared" si="13"/>
        <v>0</v>
      </c>
      <c r="H53" s="135">
        <f t="shared" si="14"/>
        <v>0</v>
      </c>
      <c r="I53" s="105" t="e">
        <f>G53/H53*100</f>
        <v>#DIV/0!</v>
      </c>
    </row>
    <row r="54" spans="1:9" ht="24.75" customHeight="1" x14ac:dyDescent="0.2">
      <c r="A54" s="102" t="s">
        <v>198</v>
      </c>
      <c r="B54" s="89" t="s">
        <v>199</v>
      </c>
      <c r="C54" s="94" t="s">
        <v>195</v>
      </c>
      <c r="D54" s="74"/>
      <c r="E54" s="74"/>
      <c r="F54" s="94">
        <v>252.33</v>
      </c>
      <c r="G54" s="96">
        <f t="shared" si="13"/>
        <v>0</v>
      </c>
      <c r="H54" s="132">
        <f t="shared" si="14"/>
        <v>0</v>
      </c>
      <c r="I54" s="103" t="e">
        <f>G54/H54*100</f>
        <v>#DIV/0!</v>
      </c>
    </row>
    <row r="55" spans="1:9" ht="15.75" x14ac:dyDescent="0.2">
      <c r="A55" s="32" t="s">
        <v>174</v>
      </c>
      <c r="B55" s="33" t="s">
        <v>175</v>
      </c>
      <c r="C55" s="215" t="s">
        <v>175</v>
      </c>
      <c r="D55" s="238" t="s">
        <v>175</v>
      </c>
      <c r="E55" s="238" t="s">
        <v>175</v>
      </c>
      <c r="F55" s="39" t="s">
        <v>175</v>
      </c>
      <c r="G55" s="9">
        <f>SUM(G52:G54)</f>
        <v>0</v>
      </c>
      <c r="H55" s="9">
        <f>SUM(H52:H54)</f>
        <v>0</v>
      </c>
      <c r="I55" s="41" t="e">
        <f>G55/H55*100</f>
        <v>#DIV/0!</v>
      </c>
    </row>
    <row r="56" spans="1:9" ht="15.75" customHeight="1" x14ac:dyDescent="0.2">
      <c r="A56" s="279" t="s">
        <v>200</v>
      </c>
      <c r="B56" s="279"/>
      <c r="C56" s="279"/>
      <c r="D56" s="279"/>
      <c r="E56" s="279"/>
      <c r="F56" s="279"/>
      <c r="G56" s="279"/>
      <c r="H56" s="279"/>
      <c r="I56" s="279"/>
    </row>
    <row r="57" spans="1:9" ht="15.75" x14ac:dyDescent="0.2">
      <c r="A57" s="76" t="s">
        <v>201</v>
      </c>
      <c r="B57" s="77"/>
      <c r="C57" s="78" t="s">
        <v>202</v>
      </c>
      <c r="D57" s="200">
        <v>46634.6</v>
      </c>
      <c r="E57" s="200">
        <v>34516.9</v>
      </c>
      <c r="F57" s="81">
        <v>109.5</v>
      </c>
      <c r="G57" s="78">
        <f t="shared" ref="G57:G63" si="15">D57*F57</f>
        <v>5106488.7</v>
      </c>
      <c r="H57" s="78">
        <f t="shared" ref="H57:H63" si="16">E57*F57</f>
        <v>3779600.5500000003</v>
      </c>
      <c r="I57" s="79">
        <f t="shared" ref="I57:I64" si="17">G57/H57*100</f>
        <v>135.10657098406867</v>
      </c>
    </row>
    <row r="58" spans="1:9" ht="15.75" x14ac:dyDescent="0.2">
      <c r="A58" s="95" t="s">
        <v>203</v>
      </c>
      <c r="B58" s="138"/>
      <c r="C58" s="86" t="s">
        <v>202</v>
      </c>
      <c r="D58" s="201">
        <v>209</v>
      </c>
      <c r="E58" s="202">
        <v>179</v>
      </c>
      <c r="F58" s="140">
        <v>315.2</v>
      </c>
      <c r="G58" s="141">
        <f t="shared" si="15"/>
        <v>65876.800000000003</v>
      </c>
      <c r="H58" s="141">
        <f t="shared" si="16"/>
        <v>56420.799999999996</v>
      </c>
      <c r="I58" s="142">
        <f t="shared" si="17"/>
        <v>116.75977653631287</v>
      </c>
    </row>
    <row r="59" spans="1:9" ht="15.75" x14ac:dyDescent="0.2">
      <c r="A59" s="99" t="s">
        <v>204</v>
      </c>
      <c r="B59" s="138"/>
      <c r="C59" s="86" t="s">
        <v>202</v>
      </c>
      <c r="D59" s="201">
        <v>241.2</v>
      </c>
      <c r="E59" s="202">
        <v>245</v>
      </c>
      <c r="F59" s="85">
        <v>444</v>
      </c>
      <c r="G59" s="133">
        <f t="shared" si="15"/>
        <v>107092.79999999999</v>
      </c>
      <c r="H59" s="86">
        <f t="shared" si="16"/>
        <v>108780</v>
      </c>
      <c r="I59" s="73">
        <f t="shared" si="17"/>
        <v>98.448979591836732</v>
      </c>
    </row>
    <row r="60" spans="1:9" s="144" customFormat="1" ht="15.75" x14ac:dyDescent="0.2">
      <c r="A60" s="95" t="s">
        <v>270</v>
      </c>
      <c r="B60" s="84"/>
      <c r="C60" s="101" t="s">
        <v>202</v>
      </c>
      <c r="D60" s="203">
        <v>224.7</v>
      </c>
      <c r="E60" s="204">
        <v>163.5</v>
      </c>
      <c r="F60" s="62">
        <v>1500</v>
      </c>
      <c r="G60" s="134">
        <f t="shared" si="15"/>
        <v>337050</v>
      </c>
      <c r="H60" s="133">
        <f t="shared" si="16"/>
        <v>245250</v>
      </c>
      <c r="I60" s="73">
        <f t="shared" si="17"/>
        <v>137.43119266055047</v>
      </c>
    </row>
    <row r="61" spans="1:9" s="144" customFormat="1" ht="15.75" x14ac:dyDescent="0.2">
      <c r="A61" s="137" t="s">
        <v>205</v>
      </c>
      <c r="B61" s="139"/>
      <c r="C61" s="86" t="s">
        <v>202</v>
      </c>
      <c r="D61" s="205">
        <v>544.70000000000005</v>
      </c>
      <c r="E61" s="203">
        <v>494.9</v>
      </c>
      <c r="F61" s="85">
        <v>296.3</v>
      </c>
      <c r="G61" s="135">
        <f t="shared" si="15"/>
        <v>161394.61000000002</v>
      </c>
      <c r="H61" s="134">
        <f t="shared" si="16"/>
        <v>146638.87</v>
      </c>
      <c r="I61" s="136">
        <f t="shared" si="17"/>
        <v>110.06263891695293</v>
      </c>
    </row>
    <row r="62" spans="1:9" s="144" customFormat="1" ht="15.75" x14ac:dyDescent="0.2">
      <c r="A62" s="207" t="s">
        <v>272</v>
      </c>
      <c r="B62" s="100"/>
      <c r="C62" s="101" t="s">
        <v>202</v>
      </c>
      <c r="D62" s="206">
        <v>0</v>
      </c>
      <c r="E62" s="206">
        <v>0</v>
      </c>
      <c r="F62" s="62">
        <v>25.2</v>
      </c>
      <c r="G62" s="135">
        <f t="shared" si="15"/>
        <v>0</v>
      </c>
      <c r="H62" s="133">
        <f t="shared" si="16"/>
        <v>0</v>
      </c>
      <c r="I62" s="73" t="e">
        <f t="shared" si="17"/>
        <v>#DIV/0!</v>
      </c>
    </row>
    <row r="63" spans="1:9" ht="15.75" x14ac:dyDescent="0.2">
      <c r="A63" s="208" t="s">
        <v>206</v>
      </c>
      <c r="B63" s="209"/>
      <c r="C63" s="210" t="s">
        <v>207</v>
      </c>
      <c r="D63" s="211">
        <v>0</v>
      </c>
      <c r="E63" s="211">
        <v>0</v>
      </c>
      <c r="F63" s="212">
        <v>90.8</v>
      </c>
      <c r="G63" s="132">
        <f t="shared" si="15"/>
        <v>0</v>
      </c>
      <c r="H63" s="132">
        <f t="shared" si="16"/>
        <v>0</v>
      </c>
      <c r="I63" s="71" t="e">
        <f t="shared" si="17"/>
        <v>#DIV/0!</v>
      </c>
    </row>
    <row r="64" spans="1:9" ht="15.75" x14ac:dyDescent="0.2">
      <c r="A64" s="32" t="s">
        <v>174</v>
      </c>
      <c r="B64" s="33" t="s">
        <v>175</v>
      </c>
      <c r="C64" s="215" t="s">
        <v>175</v>
      </c>
      <c r="D64" s="238" t="s">
        <v>175</v>
      </c>
      <c r="E64" s="238" t="s">
        <v>175</v>
      </c>
      <c r="F64" s="39" t="s">
        <v>175</v>
      </c>
      <c r="G64" s="9">
        <f>SUM(G57:G63)</f>
        <v>5777902.9100000001</v>
      </c>
      <c r="H64" s="9">
        <f>SUM(H57:H63)</f>
        <v>4336690.22</v>
      </c>
      <c r="I64" s="9">
        <f t="shared" si="17"/>
        <v>133.23300989665802</v>
      </c>
    </row>
    <row r="65" spans="1:9" ht="15.75" x14ac:dyDescent="0.25">
      <c r="A65" s="2"/>
      <c r="B65" s="25"/>
      <c r="C65" s="2"/>
      <c r="D65" s="2"/>
      <c r="E65" s="2"/>
      <c r="F65" s="2"/>
      <c r="G65" s="2"/>
      <c r="H65" s="2"/>
      <c r="I65" s="2"/>
    </row>
    <row r="66" spans="1:9" ht="15.75" x14ac:dyDescent="0.25">
      <c r="A66" s="276" t="s">
        <v>208</v>
      </c>
      <c r="B66" s="276"/>
      <c r="C66" s="276"/>
      <c r="D66" s="276"/>
      <c r="E66" s="276"/>
      <c r="F66" s="276"/>
      <c r="G66" s="214"/>
      <c r="H66" s="214"/>
      <c r="I66" s="214"/>
    </row>
    <row r="67" spans="1:9" ht="15.75" x14ac:dyDescent="0.25">
      <c r="A67" s="214" t="s">
        <v>209</v>
      </c>
      <c r="B67" s="42"/>
      <c r="C67" s="214"/>
      <c r="D67" s="237"/>
      <c r="E67" s="237"/>
      <c r="F67" s="214"/>
      <c r="G67" s="214"/>
      <c r="H67" s="214"/>
      <c r="I67" s="214"/>
    </row>
    <row r="68" spans="1:9" ht="17.25" customHeight="1" x14ac:dyDescent="0.2">
      <c r="A68" s="277" t="s">
        <v>210</v>
      </c>
      <c r="B68" s="277"/>
      <c r="C68" s="277"/>
      <c r="D68" s="277"/>
      <c r="E68" s="277"/>
      <c r="F68" s="277"/>
      <c r="G68" s="277"/>
      <c r="H68" s="277"/>
      <c r="I68" s="277"/>
    </row>
  </sheetData>
  <mergeCells count="19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66:F66"/>
    <mergeCell ref="A68:I68"/>
    <mergeCell ref="A10:I10"/>
    <mergeCell ref="A11:I11"/>
    <mergeCell ref="A27:I27"/>
    <mergeCell ref="A51:I51"/>
    <mergeCell ref="A56:I56"/>
    <mergeCell ref="A41:I41"/>
    <mergeCell ref="A35:I35"/>
  </mergeCells>
  <printOptions horizontalCentered="1"/>
  <pageMargins left="0.59055118110236227" right="0.59055118110236227" top="0.78740157480314965" bottom="0.39370078740157483" header="0" footer="0"/>
  <pageSetup paperSize="9" scale="62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Normal="100" zoomScaleSheetLayoutView="100" zoomScalePageLayoutView="75" workbookViewId="0">
      <selection activeCell="C6" sqref="C6"/>
    </sheetView>
  </sheetViews>
  <sheetFormatPr defaultRowHeight="12.75" x14ac:dyDescent="0.2"/>
  <cols>
    <col min="1" max="1" width="4.85546875"/>
    <col min="2" max="2" width="36.42578125"/>
    <col min="3" max="3" width="36.42578125" customWidth="1"/>
    <col min="4" max="4" width="32.140625" customWidth="1"/>
    <col min="5" max="5" width="17.5703125"/>
    <col min="6" max="6" width="16.42578125"/>
    <col min="7" max="7" width="19"/>
    <col min="8" max="8" width="22.42578125"/>
    <col min="9" max="1025" width="8.5703125"/>
  </cols>
  <sheetData>
    <row r="1" spans="1:9" ht="19.5" customHeight="1" x14ac:dyDescent="0.25">
      <c r="A1" s="2"/>
      <c r="B1" s="2"/>
      <c r="C1" s="2"/>
      <c r="D1" s="2"/>
      <c r="E1" s="2"/>
      <c r="F1" s="2"/>
      <c r="G1" s="43"/>
      <c r="H1" s="44" t="s">
        <v>211</v>
      </c>
      <c r="I1" s="45"/>
    </row>
    <row r="2" spans="1:9" ht="21" customHeight="1" x14ac:dyDescent="0.2">
      <c r="A2" s="46"/>
      <c r="B2" s="46"/>
      <c r="C2" s="46"/>
      <c r="D2" s="46"/>
      <c r="E2" s="46"/>
      <c r="F2" s="46"/>
      <c r="G2" s="46"/>
      <c r="H2" s="46"/>
    </row>
    <row r="3" spans="1:9" ht="25.5" customHeight="1" x14ac:dyDescent="0.2">
      <c r="A3" s="285" t="s">
        <v>212</v>
      </c>
      <c r="B3" s="285"/>
      <c r="C3" s="285"/>
      <c r="D3" s="285"/>
      <c r="E3" s="285"/>
      <c r="F3" s="285"/>
      <c r="G3" s="285"/>
      <c r="H3" s="285"/>
    </row>
    <row r="4" spans="1:9" ht="21.75" customHeight="1" x14ac:dyDescent="0.2">
      <c r="A4" s="285" t="s">
        <v>213</v>
      </c>
      <c r="B4" s="285"/>
      <c r="C4" s="285"/>
      <c r="D4" s="285"/>
      <c r="E4" s="285"/>
      <c r="F4" s="285"/>
      <c r="G4" s="285"/>
      <c r="H4" s="285"/>
    </row>
    <row r="5" spans="1:9" ht="18" customHeight="1" x14ac:dyDescent="0.2">
      <c r="A5" s="47"/>
      <c r="B5" s="47"/>
      <c r="C5" s="47"/>
      <c r="D5" s="48"/>
      <c r="E5" s="48"/>
      <c r="F5" s="48"/>
      <c r="G5" s="48"/>
      <c r="H5" s="46"/>
    </row>
    <row r="6" spans="1:9" ht="97.5" customHeight="1" x14ac:dyDescent="0.2">
      <c r="A6" s="31" t="s">
        <v>214</v>
      </c>
      <c r="B6" s="31" t="s">
        <v>215</v>
      </c>
      <c r="C6" s="31" t="s">
        <v>216</v>
      </c>
      <c r="D6" s="31" t="s">
        <v>217</v>
      </c>
      <c r="E6" s="51" t="s">
        <v>225</v>
      </c>
      <c r="F6" s="31" t="s">
        <v>218</v>
      </c>
      <c r="G6" s="31" t="s">
        <v>219</v>
      </c>
      <c r="H6" s="31" t="s">
        <v>220</v>
      </c>
    </row>
    <row r="7" spans="1:9" ht="88.15" customHeight="1" x14ac:dyDescent="0.2">
      <c r="A7" s="286" t="s">
        <v>221</v>
      </c>
      <c r="B7" s="49"/>
      <c r="C7" s="115"/>
      <c r="D7" s="35"/>
      <c r="E7" s="37"/>
      <c r="F7" s="114"/>
      <c r="G7" s="114"/>
      <c r="H7" s="114"/>
    </row>
    <row r="8" spans="1:9" ht="18" hidden="1" customHeight="1" x14ac:dyDescent="0.2">
      <c r="A8" s="286"/>
      <c r="B8" s="50"/>
      <c r="C8" s="287" t="s">
        <v>222</v>
      </c>
      <c r="D8" s="35"/>
      <c r="E8" s="114"/>
      <c r="F8" s="114"/>
      <c r="G8" s="114"/>
      <c r="H8" s="114"/>
    </row>
    <row r="9" spans="1:9" ht="16.5" hidden="1" customHeight="1" x14ac:dyDescent="0.2">
      <c r="A9" s="286"/>
      <c r="B9" s="50"/>
      <c r="C9" s="287"/>
      <c r="D9" s="35"/>
      <c r="E9" s="114"/>
      <c r="F9" s="114"/>
      <c r="G9" s="114"/>
      <c r="H9" s="114"/>
    </row>
    <row r="10" spans="1:9" ht="22.5" customHeight="1" x14ac:dyDescent="0.2">
      <c r="A10" s="288" t="s">
        <v>174</v>
      </c>
      <c r="B10" s="288"/>
      <c r="C10" s="288"/>
      <c r="D10" s="288"/>
      <c r="E10" s="30"/>
      <c r="F10" s="30">
        <f>SUM(F7:F9)</f>
        <v>0</v>
      </c>
      <c r="G10" s="30">
        <f>SUM(G7:G9)</f>
        <v>0</v>
      </c>
      <c r="H10" s="30"/>
    </row>
  </sheetData>
  <mergeCells count="5">
    <mergeCell ref="A3:H3"/>
    <mergeCell ref="A4:H4"/>
    <mergeCell ref="A7:A9"/>
    <mergeCell ref="C8:C9"/>
    <mergeCell ref="A10:D10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Молоцило</cp:lastModifiedBy>
  <cp:revision>5</cp:revision>
  <cp:lastPrinted>2024-01-09T02:52:37Z</cp:lastPrinted>
  <dcterms:created xsi:type="dcterms:W3CDTF">2006-03-06T08:26:24Z</dcterms:created>
  <dcterms:modified xsi:type="dcterms:W3CDTF">2024-01-26T08:13:14Z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